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미수금 대장" sheetId="1" state="visible" r:id="rId1"/>
    <sheet name="입금 내역" sheetId="2" state="visible" r:id="rId2"/>
    <sheet name="거래처별 현황" sheetId="3" state="visible" r:id="rId3"/>
    <sheet name="사용법" sheetId="4" state="visible" r:id="rId4"/>
  </sheets>
  <definedNames>
    <definedName name="_xlnm._FilterDatabase" localSheetId="0" hidden="1">'미수금 대장'!$A$3:$L$503</definedName>
    <definedName name="_xlnm.Print_Titles" localSheetId="0">'미수금 대장'!$3:$3</definedName>
    <definedName name="_xlnm._FilterDatabase" localSheetId="1" hidden="1">'입금 내역'!$A$3:$F$1003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&quot;건&quot;"/>
    <numFmt numFmtId="165" formatCode="yyyy-mm-dd"/>
    <numFmt numFmtId="166" formatCode="0&quot;일&quot;"/>
  </numFmts>
  <fonts count="12">
    <font>
      <name val="Calibri"/>
      <family val="2"/>
      <color theme="1"/>
      <sz val="11"/>
      <scheme val="minor"/>
    </font>
    <font>
      <name val="맑은 고딕"/>
      <b val="1"/>
      <color rgb="00111827"/>
      <sz val="14"/>
    </font>
    <font>
      <name val="맑은 고딕"/>
      <b val="1"/>
      <color rgb="00111827"/>
      <sz val="9"/>
    </font>
    <font>
      <name val="맑은 고딕"/>
      <b val="1"/>
      <color rgb="00111827"/>
      <sz val="12"/>
    </font>
    <font>
      <name val="맑은 고딕"/>
      <b val="1"/>
      <color rgb="00B42318"/>
      <sz val="12"/>
    </font>
    <font>
      <name val="맑은 고딕"/>
      <color rgb="006B7280"/>
      <sz val="9"/>
    </font>
    <font>
      <name val="맑은 고딕"/>
      <b val="1"/>
      <color rgb="00111827"/>
      <sz val="10"/>
    </font>
    <font>
      <name val="맑은 고딕"/>
      <color rgb="00111827"/>
      <sz val="10"/>
    </font>
    <font>
      <name val="맑은 고딕"/>
      <color rgb="009CA3AF"/>
      <sz val="10"/>
    </font>
    <font>
      <name val="맑은 고딕"/>
      <color rgb="00111827"/>
      <sz val="11"/>
    </font>
    <font>
      <name val="맑은 고딕"/>
      <color rgb="006B7280"/>
      <sz val="10"/>
    </font>
    <font>
      <name val="맑은 고딕"/>
      <color rgb="002457D6"/>
      <sz val="11"/>
    </font>
  </fonts>
  <fills count="5">
    <fill>
      <patternFill/>
    </fill>
    <fill>
      <patternFill patternType="gray125"/>
    </fill>
    <fill>
      <patternFill patternType="solid">
        <fgColor rgb="00F5F7FB"/>
      </patternFill>
    </fill>
    <fill>
      <patternFill patternType="solid">
        <fgColor rgb="00EEF2FB"/>
      </patternFill>
    </fill>
    <fill>
      <patternFill patternType="solid">
        <fgColor rgb="00F3F5F9"/>
      </patternFill>
    </fill>
  </fills>
  <borders count="3">
    <border>
      <left/>
      <right/>
      <top/>
      <bottom/>
      <diagonal/>
    </border>
    <border/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3" fontId="3" fillId="0" borderId="2" applyAlignment="1" pivotButton="0" quotePrefix="0" xfId="0">
      <alignment horizontal="right" vertical="center"/>
    </xf>
    <xf numFmtId="3" fontId="4" fillId="0" borderId="2" applyAlignment="1" pivotButton="0" quotePrefix="0" xfId="0">
      <alignment horizontal="right" vertical="center"/>
    </xf>
    <xf numFmtId="164" fontId="4" fillId="0" borderId="2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4" borderId="2" applyAlignment="1" pivotButton="0" quotePrefix="0" xfId="0">
      <alignment horizontal="left" vertical="center" wrapText="1"/>
    </xf>
    <xf numFmtId="3" fontId="6" fillId="4" borderId="2" applyAlignment="1" pivotButton="0" quotePrefix="0" xfId="0">
      <alignment horizontal="right" vertical="center"/>
    </xf>
    <xf numFmtId="0" fontId="6" fillId="3" borderId="2" applyAlignment="1" pivotButton="0" quotePrefix="0" xfId="0">
      <alignment horizontal="center" vertical="center" wrapText="1"/>
    </xf>
    <xf numFmtId="165" fontId="8" fillId="0" borderId="2" pivotButton="0" quotePrefix="0" xfId="0"/>
    <xf numFmtId="0" fontId="8" fillId="0" borderId="2" pivotButton="0" quotePrefix="0" xfId="0"/>
    <xf numFmtId="3" fontId="8" fillId="0" borderId="2" pivotButton="0" quotePrefix="0" xfId="0"/>
    <xf numFmtId="3" fontId="7" fillId="0" borderId="2" pivotButton="0" quotePrefix="0" xfId="0"/>
    <xf numFmtId="0" fontId="7" fillId="0" borderId="2" applyAlignment="1" pivotButton="0" quotePrefix="0" xfId="0">
      <alignment horizontal="center" vertical="center" wrapText="1"/>
    </xf>
    <xf numFmtId="166" fontId="7" fillId="0" borderId="2" applyAlignment="1" pivotButton="0" quotePrefix="0" xfId="0">
      <alignment horizontal="center" vertical="center" wrapText="1"/>
    </xf>
    <xf numFmtId="0" fontId="7" fillId="0" borderId="2" pivotButton="0" quotePrefix="0" xfId="0"/>
    <xf numFmtId="165" fontId="7" fillId="0" borderId="2" pivotButton="0" quotePrefix="0" xfId="0"/>
    <xf numFmtId="0" fontId="6" fillId="0" borderId="2" applyAlignment="1" pivotButton="0" quotePrefix="0" xfId="0">
      <alignment horizontal="left" vertical="center" wrapText="1"/>
    </xf>
    <xf numFmtId="3" fontId="7" fillId="0" borderId="2" applyAlignment="1" pivotButton="0" quotePrefix="0" xfId="0">
      <alignment horizontal="right" vertical="center"/>
    </xf>
    <xf numFmtId="164" fontId="7" fillId="0" borderId="2" applyAlignment="1" pivotButton="0" quotePrefix="0" xfId="0">
      <alignment horizontal="center" vertical="center" wrapText="1"/>
    </xf>
    <xf numFmtId="164" fontId="6" fillId="4" borderId="2" applyAlignment="1" pivotButton="0" quotePrefix="0" xfId="0">
      <alignment horizontal="right" vertical="center"/>
    </xf>
    <xf numFmtId="0" fontId="1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name val="맑은 고딕"/>
        <color rgb="00B42318"/>
      </font>
      <fill>
        <patternFill patternType="solid">
          <fgColor rgb="00FDE8E8"/>
          <bgColor rgb="00FDE8E8"/>
        </patternFill>
      </fill>
    </dxf>
    <dxf>
      <font>
        <name val="맑은 고딕"/>
        <color rgb="009CA3AF"/>
      </font>
    </dxf>
    <dxf>
      <font>
        <name val="맑은 고딕"/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aiutoform.co.kr/dem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50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5" customWidth="1" min="2" max="2"/>
    <col width="20" customWidth="1" min="3" max="3"/>
    <col width="10" customWidth="1" min="4" max="4"/>
    <col width="28" customWidth="1" min="5" max="5"/>
    <col width="14" customWidth="1" min="6" max="6"/>
    <col width="12" customWidth="1" min="7" max="7"/>
    <col width="14" customWidth="1" min="8" max="8"/>
    <col width="14" customWidth="1" min="9" max="9"/>
    <col width="11" customWidth="1" min="10" max="10"/>
    <col width="12" customWidth="1" min="11" max="11"/>
    <col width="22" customWidth="1" min="12" max="12"/>
    <col hidden="1" width="6" customWidth="1" min="13" max="13"/>
  </cols>
  <sheetData>
    <row r="1" ht="30" customHeight="1">
      <c r="A1" s="1" t="inlineStr">
        <is>
          <t>미수금 관리대장</t>
        </is>
      </c>
      <c r="B1" s="2" t="n"/>
      <c r="C1" s="2" t="n"/>
      <c r="D1" s="3" t="inlineStr">
        <is>
          <t>총 미수금</t>
        </is>
      </c>
      <c r="E1" s="4">
        <f>SUM($I$4:$I$503)</f>
        <v/>
      </c>
      <c r="F1" s="3" t="inlineStr">
        <is>
          <t>연체 금액</t>
        </is>
      </c>
      <c r="G1" s="5">
        <f>SUMIF($J$4:$J$503,"연체",$I$4:$I$503)</f>
        <v/>
      </c>
      <c r="H1" s="3" t="inlineStr">
        <is>
          <t>연체 건수</t>
        </is>
      </c>
      <c r="I1" s="6">
        <f>COUNTIF($J$4:$J$503,"연체")</f>
        <v/>
      </c>
      <c r="J1" s="7" t="inlineStr">
        <is>
          <t>입금액·잔액·상태·연체일수는 자동입니다. 입금은 '입금 내역' 시트에 적으세요.</t>
        </is>
      </c>
      <c r="K1" s="2" t="n"/>
      <c r="L1" s="2" t="n"/>
    </row>
    <row r="2">
      <c r="A2" s="8" t="inlineStr">
        <is>
          <t>합계</t>
        </is>
      </c>
      <c r="B2" s="8">
        <f>SUBTOTAL(103,C4:C503)&amp;"건"</f>
        <v/>
      </c>
      <c r="C2" s="9" t="n"/>
      <c r="D2" s="9" t="n"/>
      <c r="E2" s="9" t="n"/>
      <c r="F2" s="10">
        <f>SUBTOTAL(109,F4:F503)</f>
        <v/>
      </c>
      <c r="G2" s="9" t="n"/>
      <c r="H2" s="10">
        <f>SUBTOTAL(109,H4:H503)</f>
        <v/>
      </c>
      <c r="I2" s="10">
        <f>SUBTOTAL(109,I4:I503)</f>
        <v/>
      </c>
      <c r="J2" s="9" t="n"/>
      <c r="K2" s="9" t="n"/>
      <c r="L2" s="9" t="n"/>
    </row>
    <row r="3">
      <c r="A3" s="11" t="inlineStr">
        <is>
          <t>청구일</t>
        </is>
      </c>
      <c r="B3" s="11" t="inlineStr">
        <is>
          <t>청구번호</t>
        </is>
      </c>
      <c r="C3" s="11" t="inlineStr">
        <is>
          <t>거래처</t>
        </is>
      </c>
      <c r="D3" s="11" t="inlineStr">
        <is>
          <t>담당자</t>
        </is>
      </c>
      <c r="E3" s="11" t="inlineStr">
        <is>
          <t>내용</t>
        </is>
      </c>
      <c r="F3" s="11" t="inlineStr">
        <is>
          <t>청구금액</t>
        </is>
      </c>
      <c r="G3" s="11" t="inlineStr">
        <is>
          <t>입금예정일</t>
        </is>
      </c>
      <c r="H3" s="8" t="inlineStr">
        <is>
          <t>입금액(자동)</t>
        </is>
      </c>
      <c r="I3" s="8" t="inlineStr">
        <is>
          <t>잔액(자동)</t>
        </is>
      </c>
      <c r="J3" s="8" t="inlineStr">
        <is>
          <t>상태(자동)</t>
        </is>
      </c>
      <c r="K3" s="8" t="inlineStr">
        <is>
          <t>연체일수(자동)</t>
        </is>
      </c>
      <c r="L3" s="11" t="inlineStr">
        <is>
          <t>비고</t>
        </is>
      </c>
      <c r="M3" s="8" t="inlineStr">
        <is>
          <t>거래처 순번</t>
        </is>
      </c>
    </row>
    <row r="4">
      <c r="A4" s="12" t="n">
        <v>46259</v>
      </c>
      <c r="B4" s="13" t="inlineStr">
        <is>
          <t>TI-2608-044</t>
        </is>
      </c>
      <c r="C4" s="13" t="inlineStr">
        <is>
          <t>(예시) 한빛테크(주)</t>
        </is>
      </c>
      <c r="D4" s="13" t="inlineStr">
        <is>
          <t>김민수</t>
        </is>
      </c>
      <c r="E4" s="13" t="inlineStr">
        <is>
          <t>8월 부품 납품</t>
        </is>
      </c>
      <c r="F4" s="14" t="n">
        <v>1650000</v>
      </c>
      <c r="G4" s="12" t="n">
        <v>46275</v>
      </c>
      <c r="H4" s="15">
        <f>IF(B4="","",SUMIF('입금 내역'!$B$4:$B$1003,B4,'입금 내역'!$D$4:$D$1003))</f>
        <v/>
      </c>
      <c r="I4" s="15">
        <f>IF(F4="","",F4-N(H4))</f>
        <v/>
      </c>
      <c r="J4" s="16">
        <f>IF(F4="","",IF(I4&lt;=0,"완납",IF(AND(G4&lt;&gt;"",G4&lt;TODAY()),"연체",IF(N(H4)&gt;0,"부분입금","미입금"))))</f>
        <v/>
      </c>
      <c r="K4" s="17">
        <f>IF(J4="연체",TODAY()-G4,"")</f>
        <v/>
      </c>
      <c r="L4" s="18" t="n"/>
      <c r="M4" s="18">
        <f>IF(C4="","",IF(COUNTIF(C$4:C4,C4)=1,MAX(M$3:M3)+1,""))</f>
        <v/>
      </c>
    </row>
    <row r="5">
      <c r="A5" s="12" t="n">
        <v>46270</v>
      </c>
      <c r="B5" s="13" t="inlineStr">
        <is>
          <t>TI-2609-012</t>
        </is>
      </c>
      <c r="C5" s="13" t="inlineStr">
        <is>
          <t>(예시) 한빛테크(주)</t>
        </is>
      </c>
      <c r="D5" s="13" t="inlineStr">
        <is>
          <t>김민수</t>
        </is>
      </c>
      <c r="E5" s="13" t="inlineStr">
        <is>
          <t>9월 부품 납품 (예시 행 — 지우고 쓰세요)</t>
        </is>
      </c>
      <c r="F5" s="14" t="n">
        <v>9350000</v>
      </c>
      <c r="G5" s="12" t="n">
        <v>46295</v>
      </c>
      <c r="H5" s="15">
        <f>IF(B5="","",SUMIF('입금 내역'!$B$4:$B$1003,B5,'입금 내역'!$D$4:$D$1003))</f>
        <v/>
      </c>
      <c r="I5" s="15">
        <f>IF(F5="","",F5-N(H5))</f>
        <v/>
      </c>
      <c r="J5" s="16">
        <f>IF(F5="","",IF(I5&lt;=0,"완납",IF(AND(G5&lt;&gt;"",G5&lt;TODAY()),"연체",IF(N(H5)&gt;0,"부분입금","미입금"))))</f>
        <v/>
      </c>
      <c r="K5" s="17">
        <f>IF(J5="연체",TODAY()-G5,"")</f>
        <v/>
      </c>
      <c r="L5" s="18" t="n"/>
      <c r="M5" s="18">
        <f>IF(C5="","",IF(COUNTIF(C$4:C5,C5)=1,MAX(M$3:M4)+1,""))</f>
        <v/>
      </c>
    </row>
    <row r="6">
      <c r="A6" s="12" t="n">
        <v>46285</v>
      </c>
      <c r="B6" s="13" t="inlineStr">
        <is>
          <t>TI-2609-031</t>
        </is>
      </c>
      <c r="C6" s="13" t="inlineStr">
        <is>
          <t>(예시) 세진산업(주)</t>
        </is>
      </c>
      <c r="D6" s="13" t="inlineStr">
        <is>
          <t>이영진</t>
        </is>
      </c>
      <c r="E6" s="13" t="inlineStr">
        <is>
          <t>샤프트 120EA</t>
        </is>
      </c>
      <c r="F6" s="14" t="n">
        <v>2640000</v>
      </c>
      <c r="G6" s="12" t="n">
        <v>46326</v>
      </c>
      <c r="H6" s="15">
        <f>IF(B6="","",SUMIF('입금 내역'!$B$4:$B$1003,B6,'입금 내역'!$D$4:$D$1003))</f>
        <v/>
      </c>
      <c r="I6" s="15">
        <f>IF(F6="","",F6-N(H6))</f>
        <v/>
      </c>
      <c r="J6" s="16">
        <f>IF(F6="","",IF(I6&lt;=0,"완납",IF(AND(G6&lt;&gt;"",G6&lt;TODAY()),"연체",IF(N(H6)&gt;0,"부분입금","미입금"))))</f>
        <v/>
      </c>
      <c r="K6" s="17">
        <f>IF(J6="연체",TODAY()-G6,"")</f>
        <v/>
      </c>
      <c r="L6" s="18" t="n"/>
      <c r="M6" s="18">
        <f>IF(C6="","",IF(COUNTIF(C$4:C6,C6)=1,MAX(M$3:M5)+1,""))</f>
        <v/>
      </c>
    </row>
    <row r="7">
      <c r="A7" s="19" t="n"/>
      <c r="B7" s="18" t="n"/>
      <c r="C7" s="18" t="n"/>
      <c r="D7" s="18" t="n"/>
      <c r="E7" s="18" t="n"/>
      <c r="F7" s="15" t="n"/>
      <c r="G7" s="19" t="n"/>
      <c r="H7" s="15">
        <f>IF(B7="","",SUMIF('입금 내역'!$B$4:$B$1003,B7,'입금 내역'!$D$4:$D$1003))</f>
        <v/>
      </c>
      <c r="I7" s="15">
        <f>IF(F7="","",F7-N(H7))</f>
        <v/>
      </c>
      <c r="J7" s="16">
        <f>IF(F7="","",IF(I7&lt;=0,"완납",IF(AND(G7&lt;&gt;"",G7&lt;TODAY()),"연체",IF(N(H7)&gt;0,"부분입금","미입금"))))</f>
        <v/>
      </c>
      <c r="K7" s="17">
        <f>IF(J7="연체",TODAY()-G7,"")</f>
        <v/>
      </c>
      <c r="L7" s="18" t="n"/>
      <c r="M7" s="18">
        <f>IF(C7="","",IF(COUNTIF(C$4:C7,C7)=1,MAX(M$3:M6)+1,""))</f>
        <v/>
      </c>
    </row>
    <row r="8">
      <c r="A8" s="19" t="n"/>
      <c r="B8" s="18" t="n"/>
      <c r="C8" s="18" t="n"/>
      <c r="D8" s="18" t="n"/>
      <c r="E8" s="18" t="n"/>
      <c r="F8" s="15" t="n"/>
      <c r="G8" s="19" t="n"/>
      <c r="H8" s="15">
        <f>IF(B8="","",SUMIF('입금 내역'!$B$4:$B$1003,B8,'입금 내역'!$D$4:$D$1003))</f>
        <v/>
      </c>
      <c r="I8" s="15">
        <f>IF(F8="","",F8-N(H8))</f>
        <v/>
      </c>
      <c r="J8" s="16">
        <f>IF(F8="","",IF(I8&lt;=0,"완납",IF(AND(G8&lt;&gt;"",G8&lt;TODAY()),"연체",IF(N(H8)&gt;0,"부분입금","미입금"))))</f>
        <v/>
      </c>
      <c r="K8" s="17">
        <f>IF(J8="연체",TODAY()-G8,"")</f>
        <v/>
      </c>
      <c r="L8" s="18" t="n"/>
      <c r="M8" s="18">
        <f>IF(C8="","",IF(COUNTIF(C$4:C8,C8)=1,MAX(M$3:M7)+1,""))</f>
        <v/>
      </c>
    </row>
    <row r="9">
      <c r="A9" s="19" t="n"/>
      <c r="B9" s="18" t="n"/>
      <c r="C9" s="18" t="n"/>
      <c r="D9" s="18" t="n"/>
      <c r="E9" s="18" t="n"/>
      <c r="F9" s="15" t="n"/>
      <c r="G9" s="19" t="n"/>
      <c r="H9" s="15">
        <f>IF(B9="","",SUMIF('입금 내역'!$B$4:$B$1003,B9,'입금 내역'!$D$4:$D$1003))</f>
        <v/>
      </c>
      <c r="I9" s="15">
        <f>IF(F9="","",F9-N(H9))</f>
        <v/>
      </c>
      <c r="J9" s="16">
        <f>IF(F9="","",IF(I9&lt;=0,"완납",IF(AND(G9&lt;&gt;"",G9&lt;TODAY()),"연체",IF(N(H9)&gt;0,"부분입금","미입금"))))</f>
        <v/>
      </c>
      <c r="K9" s="17">
        <f>IF(J9="연체",TODAY()-G9,"")</f>
        <v/>
      </c>
      <c r="L9" s="18" t="n"/>
      <c r="M9" s="18">
        <f>IF(C9="","",IF(COUNTIF(C$4:C9,C9)=1,MAX(M$3:M8)+1,""))</f>
        <v/>
      </c>
    </row>
    <row r="10">
      <c r="A10" s="19" t="n"/>
      <c r="B10" s="18" t="n"/>
      <c r="C10" s="18" t="n"/>
      <c r="D10" s="18" t="n"/>
      <c r="E10" s="18" t="n"/>
      <c r="F10" s="15" t="n"/>
      <c r="G10" s="19" t="n"/>
      <c r="H10" s="15">
        <f>IF(B10="","",SUMIF('입금 내역'!$B$4:$B$1003,B10,'입금 내역'!$D$4:$D$1003))</f>
        <v/>
      </c>
      <c r="I10" s="15">
        <f>IF(F10="","",F10-N(H10))</f>
        <v/>
      </c>
      <c r="J10" s="16">
        <f>IF(F10="","",IF(I10&lt;=0,"완납",IF(AND(G10&lt;&gt;"",G10&lt;TODAY()),"연체",IF(N(H10)&gt;0,"부분입금","미입금"))))</f>
        <v/>
      </c>
      <c r="K10" s="17">
        <f>IF(J10="연체",TODAY()-G10,"")</f>
        <v/>
      </c>
      <c r="L10" s="18" t="n"/>
      <c r="M10" s="18">
        <f>IF(C10="","",IF(COUNTIF(C$4:C10,C10)=1,MAX(M$3:M9)+1,""))</f>
        <v/>
      </c>
    </row>
    <row r="11">
      <c r="A11" s="19" t="n"/>
      <c r="B11" s="18" t="n"/>
      <c r="C11" s="18" t="n"/>
      <c r="D11" s="18" t="n"/>
      <c r="E11" s="18" t="n"/>
      <c r="F11" s="15" t="n"/>
      <c r="G11" s="19" t="n"/>
      <c r="H11" s="15">
        <f>IF(B11="","",SUMIF('입금 내역'!$B$4:$B$1003,B11,'입금 내역'!$D$4:$D$1003))</f>
        <v/>
      </c>
      <c r="I11" s="15">
        <f>IF(F11="","",F11-N(H11))</f>
        <v/>
      </c>
      <c r="J11" s="16">
        <f>IF(F11="","",IF(I11&lt;=0,"완납",IF(AND(G11&lt;&gt;"",G11&lt;TODAY()),"연체",IF(N(H11)&gt;0,"부분입금","미입금"))))</f>
        <v/>
      </c>
      <c r="K11" s="17">
        <f>IF(J11="연체",TODAY()-G11,"")</f>
        <v/>
      </c>
      <c r="L11" s="18" t="n"/>
      <c r="M11" s="18">
        <f>IF(C11="","",IF(COUNTIF(C$4:C11,C11)=1,MAX(M$3:M10)+1,""))</f>
        <v/>
      </c>
    </row>
    <row r="12">
      <c r="A12" s="19" t="n"/>
      <c r="B12" s="18" t="n"/>
      <c r="C12" s="18" t="n"/>
      <c r="D12" s="18" t="n"/>
      <c r="E12" s="18" t="n"/>
      <c r="F12" s="15" t="n"/>
      <c r="G12" s="19" t="n"/>
      <c r="H12" s="15">
        <f>IF(B12="","",SUMIF('입금 내역'!$B$4:$B$1003,B12,'입금 내역'!$D$4:$D$1003))</f>
        <v/>
      </c>
      <c r="I12" s="15">
        <f>IF(F12="","",F12-N(H12))</f>
        <v/>
      </c>
      <c r="J12" s="16">
        <f>IF(F12="","",IF(I12&lt;=0,"완납",IF(AND(G12&lt;&gt;"",G12&lt;TODAY()),"연체",IF(N(H12)&gt;0,"부분입금","미입금"))))</f>
        <v/>
      </c>
      <c r="K12" s="17">
        <f>IF(J12="연체",TODAY()-G12,"")</f>
        <v/>
      </c>
      <c r="L12" s="18" t="n"/>
      <c r="M12" s="18">
        <f>IF(C12="","",IF(COUNTIF(C$4:C12,C12)=1,MAX(M$3:M11)+1,""))</f>
        <v/>
      </c>
    </row>
    <row r="13">
      <c r="A13" s="19" t="n"/>
      <c r="B13" s="18" t="n"/>
      <c r="C13" s="18" t="n"/>
      <c r="D13" s="18" t="n"/>
      <c r="E13" s="18" t="n"/>
      <c r="F13" s="15" t="n"/>
      <c r="G13" s="19" t="n"/>
      <c r="H13" s="15">
        <f>IF(B13="","",SUMIF('입금 내역'!$B$4:$B$1003,B13,'입금 내역'!$D$4:$D$1003))</f>
        <v/>
      </c>
      <c r="I13" s="15">
        <f>IF(F13="","",F13-N(H13))</f>
        <v/>
      </c>
      <c r="J13" s="16">
        <f>IF(F13="","",IF(I13&lt;=0,"완납",IF(AND(G13&lt;&gt;"",G13&lt;TODAY()),"연체",IF(N(H13)&gt;0,"부분입금","미입금"))))</f>
        <v/>
      </c>
      <c r="K13" s="17">
        <f>IF(J13="연체",TODAY()-G13,"")</f>
        <v/>
      </c>
      <c r="L13" s="18" t="n"/>
      <c r="M13" s="18">
        <f>IF(C13="","",IF(COUNTIF(C$4:C13,C13)=1,MAX(M$3:M12)+1,""))</f>
        <v/>
      </c>
    </row>
    <row r="14">
      <c r="A14" s="19" t="n"/>
      <c r="B14" s="18" t="n"/>
      <c r="C14" s="18" t="n"/>
      <c r="D14" s="18" t="n"/>
      <c r="E14" s="18" t="n"/>
      <c r="F14" s="15" t="n"/>
      <c r="G14" s="19" t="n"/>
      <c r="H14" s="15">
        <f>IF(B14="","",SUMIF('입금 내역'!$B$4:$B$1003,B14,'입금 내역'!$D$4:$D$1003))</f>
        <v/>
      </c>
      <c r="I14" s="15">
        <f>IF(F14="","",F14-N(H14))</f>
        <v/>
      </c>
      <c r="J14" s="16">
        <f>IF(F14="","",IF(I14&lt;=0,"완납",IF(AND(G14&lt;&gt;"",G14&lt;TODAY()),"연체",IF(N(H14)&gt;0,"부분입금","미입금"))))</f>
        <v/>
      </c>
      <c r="K14" s="17">
        <f>IF(J14="연체",TODAY()-G14,"")</f>
        <v/>
      </c>
      <c r="L14" s="18" t="n"/>
      <c r="M14" s="18">
        <f>IF(C14="","",IF(COUNTIF(C$4:C14,C14)=1,MAX(M$3:M13)+1,""))</f>
        <v/>
      </c>
    </row>
    <row r="15">
      <c r="A15" s="19" t="n"/>
      <c r="B15" s="18" t="n"/>
      <c r="C15" s="18" t="n"/>
      <c r="D15" s="18" t="n"/>
      <c r="E15" s="18" t="n"/>
      <c r="F15" s="15" t="n"/>
      <c r="G15" s="19" t="n"/>
      <c r="H15" s="15">
        <f>IF(B15="","",SUMIF('입금 내역'!$B$4:$B$1003,B15,'입금 내역'!$D$4:$D$1003))</f>
        <v/>
      </c>
      <c r="I15" s="15">
        <f>IF(F15="","",F15-N(H15))</f>
        <v/>
      </c>
      <c r="J15" s="16">
        <f>IF(F15="","",IF(I15&lt;=0,"완납",IF(AND(G15&lt;&gt;"",G15&lt;TODAY()),"연체",IF(N(H15)&gt;0,"부분입금","미입금"))))</f>
        <v/>
      </c>
      <c r="K15" s="17">
        <f>IF(J15="연체",TODAY()-G15,"")</f>
        <v/>
      </c>
      <c r="L15" s="18" t="n"/>
      <c r="M15" s="18">
        <f>IF(C15="","",IF(COUNTIF(C$4:C15,C15)=1,MAX(M$3:M14)+1,""))</f>
        <v/>
      </c>
    </row>
    <row r="16">
      <c r="A16" s="19" t="n"/>
      <c r="B16" s="18" t="n"/>
      <c r="C16" s="18" t="n"/>
      <c r="D16" s="18" t="n"/>
      <c r="E16" s="18" t="n"/>
      <c r="F16" s="15" t="n"/>
      <c r="G16" s="19" t="n"/>
      <c r="H16" s="15">
        <f>IF(B16="","",SUMIF('입금 내역'!$B$4:$B$1003,B16,'입금 내역'!$D$4:$D$1003))</f>
        <v/>
      </c>
      <c r="I16" s="15">
        <f>IF(F16="","",F16-N(H16))</f>
        <v/>
      </c>
      <c r="J16" s="16">
        <f>IF(F16="","",IF(I16&lt;=0,"완납",IF(AND(G16&lt;&gt;"",G16&lt;TODAY()),"연체",IF(N(H16)&gt;0,"부분입금","미입금"))))</f>
        <v/>
      </c>
      <c r="K16" s="17">
        <f>IF(J16="연체",TODAY()-G16,"")</f>
        <v/>
      </c>
      <c r="L16" s="18" t="n"/>
      <c r="M16" s="18">
        <f>IF(C16="","",IF(COUNTIF(C$4:C16,C16)=1,MAX(M$3:M15)+1,""))</f>
        <v/>
      </c>
    </row>
    <row r="17">
      <c r="A17" s="19" t="n"/>
      <c r="B17" s="18" t="n"/>
      <c r="C17" s="18" t="n"/>
      <c r="D17" s="18" t="n"/>
      <c r="E17" s="18" t="n"/>
      <c r="F17" s="15" t="n"/>
      <c r="G17" s="19" t="n"/>
      <c r="H17" s="15">
        <f>IF(B17="","",SUMIF('입금 내역'!$B$4:$B$1003,B17,'입금 내역'!$D$4:$D$1003))</f>
        <v/>
      </c>
      <c r="I17" s="15">
        <f>IF(F17="","",F17-N(H17))</f>
        <v/>
      </c>
      <c r="J17" s="16">
        <f>IF(F17="","",IF(I17&lt;=0,"완납",IF(AND(G17&lt;&gt;"",G17&lt;TODAY()),"연체",IF(N(H17)&gt;0,"부분입금","미입금"))))</f>
        <v/>
      </c>
      <c r="K17" s="17">
        <f>IF(J17="연체",TODAY()-G17,"")</f>
        <v/>
      </c>
      <c r="L17" s="18" t="n"/>
      <c r="M17" s="18">
        <f>IF(C17="","",IF(COUNTIF(C$4:C17,C17)=1,MAX(M$3:M16)+1,""))</f>
        <v/>
      </c>
    </row>
    <row r="18">
      <c r="A18" s="19" t="n"/>
      <c r="B18" s="18" t="n"/>
      <c r="C18" s="18" t="n"/>
      <c r="D18" s="18" t="n"/>
      <c r="E18" s="18" t="n"/>
      <c r="F18" s="15" t="n"/>
      <c r="G18" s="19" t="n"/>
      <c r="H18" s="15">
        <f>IF(B18="","",SUMIF('입금 내역'!$B$4:$B$1003,B18,'입금 내역'!$D$4:$D$1003))</f>
        <v/>
      </c>
      <c r="I18" s="15">
        <f>IF(F18="","",F18-N(H18))</f>
        <v/>
      </c>
      <c r="J18" s="16">
        <f>IF(F18="","",IF(I18&lt;=0,"완납",IF(AND(G18&lt;&gt;"",G18&lt;TODAY()),"연체",IF(N(H18)&gt;0,"부분입금","미입금"))))</f>
        <v/>
      </c>
      <c r="K18" s="17">
        <f>IF(J18="연체",TODAY()-G18,"")</f>
        <v/>
      </c>
      <c r="L18" s="18" t="n"/>
      <c r="M18" s="18">
        <f>IF(C18="","",IF(COUNTIF(C$4:C18,C18)=1,MAX(M$3:M17)+1,""))</f>
        <v/>
      </c>
    </row>
    <row r="19">
      <c r="A19" s="19" t="n"/>
      <c r="B19" s="18" t="n"/>
      <c r="C19" s="18" t="n"/>
      <c r="D19" s="18" t="n"/>
      <c r="E19" s="18" t="n"/>
      <c r="F19" s="15" t="n"/>
      <c r="G19" s="19" t="n"/>
      <c r="H19" s="15">
        <f>IF(B19="","",SUMIF('입금 내역'!$B$4:$B$1003,B19,'입금 내역'!$D$4:$D$1003))</f>
        <v/>
      </c>
      <c r="I19" s="15">
        <f>IF(F19="","",F19-N(H19))</f>
        <v/>
      </c>
      <c r="J19" s="16">
        <f>IF(F19="","",IF(I19&lt;=0,"완납",IF(AND(G19&lt;&gt;"",G19&lt;TODAY()),"연체",IF(N(H19)&gt;0,"부분입금","미입금"))))</f>
        <v/>
      </c>
      <c r="K19" s="17">
        <f>IF(J19="연체",TODAY()-G19,"")</f>
        <v/>
      </c>
      <c r="L19" s="18" t="n"/>
      <c r="M19" s="18">
        <f>IF(C19="","",IF(COUNTIF(C$4:C19,C19)=1,MAX(M$3:M18)+1,""))</f>
        <v/>
      </c>
    </row>
    <row r="20">
      <c r="A20" s="19" t="n"/>
      <c r="B20" s="18" t="n"/>
      <c r="C20" s="18" t="n"/>
      <c r="D20" s="18" t="n"/>
      <c r="E20" s="18" t="n"/>
      <c r="F20" s="15" t="n"/>
      <c r="G20" s="19" t="n"/>
      <c r="H20" s="15">
        <f>IF(B20="","",SUMIF('입금 내역'!$B$4:$B$1003,B20,'입금 내역'!$D$4:$D$1003))</f>
        <v/>
      </c>
      <c r="I20" s="15">
        <f>IF(F20="","",F20-N(H20))</f>
        <v/>
      </c>
      <c r="J20" s="16">
        <f>IF(F20="","",IF(I20&lt;=0,"완납",IF(AND(G20&lt;&gt;"",G20&lt;TODAY()),"연체",IF(N(H20)&gt;0,"부분입금","미입금"))))</f>
        <v/>
      </c>
      <c r="K20" s="17">
        <f>IF(J20="연체",TODAY()-G20,"")</f>
        <v/>
      </c>
      <c r="L20" s="18" t="n"/>
      <c r="M20" s="18">
        <f>IF(C20="","",IF(COUNTIF(C$4:C20,C20)=1,MAX(M$3:M19)+1,""))</f>
        <v/>
      </c>
    </row>
    <row r="21">
      <c r="A21" s="19" t="n"/>
      <c r="B21" s="18" t="n"/>
      <c r="C21" s="18" t="n"/>
      <c r="D21" s="18" t="n"/>
      <c r="E21" s="18" t="n"/>
      <c r="F21" s="15" t="n"/>
      <c r="G21" s="19" t="n"/>
      <c r="H21" s="15">
        <f>IF(B21="","",SUMIF('입금 내역'!$B$4:$B$1003,B21,'입금 내역'!$D$4:$D$1003))</f>
        <v/>
      </c>
      <c r="I21" s="15">
        <f>IF(F21="","",F21-N(H21))</f>
        <v/>
      </c>
      <c r="J21" s="16">
        <f>IF(F21="","",IF(I21&lt;=0,"완납",IF(AND(G21&lt;&gt;"",G21&lt;TODAY()),"연체",IF(N(H21)&gt;0,"부분입금","미입금"))))</f>
        <v/>
      </c>
      <c r="K21" s="17">
        <f>IF(J21="연체",TODAY()-G21,"")</f>
        <v/>
      </c>
      <c r="L21" s="18" t="n"/>
      <c r="M21" s="18">
        <f>IF(C21="","",IF(COUNTIF(C$4:C21,C21)=1,MAX(M$3:M20)+1,""))</f>
        <v/>
      </c>
    </row>
    <row r="22">
      <c r="A22" s="19" t="n"/>
      <c r="B22" s="18" t="n"/>
      <c r="C22" s="18" t="n"/>
      <c r="D22" s="18" t="n"/>
      <c r="E22" s="18" t="n"/>
      <c r="F22" s="15" t="n"/>
      <c r="G22" s="19" t="n"/>
      <c r="H22" s="15">
        <f>IF(B22="","",SUMIF('입금 내역'!$B$4:$B$1003,B22,'입금 내역'!$D$4:$D$1003))</f>
        <v/>
      </c>
      <c r="I22" s="15">
        <f>IF(F22="","",F22-N(H22))</f>
        <v/>
      </c>
      <c r="J22" s="16">
        <f>IF(F22="","",IF(I22&lt;=0,"완납",IF(AND(G22&lt;&gt;"",G22&lt;TODAY()),"연체",IF(N(H22)&gt;0,"부분입금","미입금"))))</f>
        <v/>
      </c>
      <c r="K22" s="17">
        <f>IF(J22="연체",TODAY()-G22,"")</f>
        <v/>
      </c>
      <c r="L22" s="18" t="n"/>
      <c r="M22" s="18">
        <f>IF(C22="","",IF(COUNTIF(C$4:C22,C22)=1,MAX(M$3:M21)+1,""))</f>
        <v/>
      </c>
    </row>
    <row r="23">
      <c r="A23" s="19" t="n"/>
      <c r="B23" s="18" t="n"/>
      <c r="C23" s="18" t="n"/>
      <c r="D23" s="18" t="n"/>
      <c r="E23" s="18" t="n"/>
      <c r="F23" s="15" t="n"/>
      <c r="G23" s="19" t="n"/>
      <c r="H23" s="15">
        <f>IF(B23="","",SUMIF('입금 내역'!$B$4:$B$1003,B23,'입금 내역'!$D$4:$D$1003))</f>
        <v/>
      </c>
      <c r="I23" s="15">
        <f>IF(F23="","",F23-N(H23))</f>
        <v/>
      </c>
      <c r="J23" s="16">
        <f>IF(F23="","",IF(I23&lt;=0,"완납",IF(AND(G23&lt;&gt;"",G23&lt;TODAY()),"연체",IF(N(H23)&gt;0,"부분입금","미입금"))))</f>
        <v/>
      </c>
      <c r="K23" s="17">
        <f>IF(J23="연체",TODAY()-G23,"")</f>
        <v/>
      </c>
      <c r="L23" s="18" t="n"/>
      <c r="M23" s="18">
        <f>IF(C23="","",IF(COUNTIF(C$4:C23,C23)=1,MAX(M$3:M22)+1,""))</f>
        <v/>
      </c>
    </row>
    <row r="24">
      <c r="A24" s="19" t="n"/>
      <c r="B24" s="18" t="n"/>
      <c r="C24" s="18" t="n"/>
      <c r="D24" s="18" t="n"/>
      <c r="E24" s="18" t="n"/>
      <c r="F24" s="15" t="n"/>
      <c r="G24" s="19" t="n"/>
      <c r="H24" s="15">
        <f>IF(B24="","",SUMIF('입금 내역'!$B$4:$B$1003,B24,'입금 내역'!$D$4:$D$1003))</f>
        <v/>
      </c>
      <c r="I24" s="15">
        <f>IF(F24="","",F24-N(H24))</f>
        <v/>
      </c>
      <c r="J24" s="16">
        <f>IF(F24="","",IF(I24&lt;=0,"완납",IF(AND(G24&lt;&gt;"",G24&lt;TODAY()),"연체",IF(N(H24)&gt;0,"부분입금","미입금"))))</f>
        <v/>
      </c>
      <c r="K24" s="17">
        <f>IF(J24="연체",TODAY()-G24,"")</f>
        <v/>
      </c>
      <c r="L24" s="18" t="n"/>
      <c r="M24" s="18">
        <f>IF(C24="","",IF(COUNTIF(C$4:C24,C24)=1,MAX(M$3:M23)+1,""))</f>
        <v/>
      </c>
    </row>
    <row r="25">
      <c r="A25" s="19" t="n"/>
      <c r="B25" s="18" t="n"/>
      <c r="C25" s="18" t="n"/>
      <c r="D25" s="18" t="n"/>
      <c r="E25" s="18" t="n"/>
      <c r="F25" s="15" t="n"/>
      <c r="G25" s="19" t="n"/>
      <c r="H25" s="15">
        <f>IF(B25="","",SUMIF('입금 내역'!$B$4:$B$1003,B25,'입금 내역'!$D$4:$D$1003))</f>
        <v/>
      </c>
      <c r="I25" s="15">
        <f>IF(F25="","",F25-N(H25))</f>
        <v/>
      </c>
      <c r="J25" s="16">
        <f>IF(F25="","",IF(I25&lt;=0,"완납",IF(AND(G25&lt;&gt;"",G25&lt;TODAY()),"연체",IF(N(H25)&gt;0,"부분입금","미입금"))))</f>
        <v/>
      </c>
      <c r="K25" s="17">
        <f>IF(J25="연체",TODAY()-G25,"")</f>
        <v/>
      </c>
      <c r="L25" s="18" t="n"/>
      <c r="M25" s="18">
        <f>IF(C25="","",IF(COUNTIF(C$4:C25,C25)=1,MAX(M$3:M24)+1,""))</f>
        <v/>
      </c>
    </row>
    <row r="26">
      <c r="A26" s="19" t="n"/>
      <c r="B26" s="18" t="n"/>
      <c r="C26" s="18" t="n"/>
      <c r="D26" s="18" t="n"/>
      <c r="E26" s="18" t="n"/>
      <c r="F26" s="15" t="n"/>
      <c r="G26" s="19" t="n"/>
      <c r="H26" s="15">
        <f>IF(B26="","",SUMIF('입금 내역'!$B$4:$B$1003,B26,'입금 내역'!$D$4:$D$1003))</f>
        <v/>
      </c>
      <c r="I26" s="15">
        <f>IF(F26="","",F26-N(H26))</f>
        <v/>
      </c>
      <c r="J26" s="16">
        <f>IF(F26="","",IF(I26&lt;=0,"완납",IF(AND(G26&lt;&gt;"",G26&lt;TODAY()),"연체",IF(N(H26)&gt;0,"부분입금","미입금"))))</f>
        <v/>
      </c>
      <c r="K26" s="17">
        <f>IF(J26="연체",TODAY()-G26,"")</f>
        <v/>
      </c>
      <c r="L26" s="18" t="n"/>
      <c r="M26" s="18">
        <f>IF(C26="","",IF(COUNTIF(C$4:C26,C26)=1,MAX(M$3:M25)+1,""))</f>
        <v/>
      </c>
    </row>
    <row r="27">
      <c r="A27" s="19" t="n"/>
      <c r="B27" s="18" t="n"/>
      <c r="C27" s="18" t="n"/>
      <c r="D27" s="18" t="n"/>
      <c r="E27" s="18" t="n"/>
      <c r="F27" s="15" t="n"/>
      <c r="G27" s="19" t="n"/>
      <c r="H27" s="15">
        <f>IF(B27="","",SUMIF('입금 내역'!$B$4:$B$1003,B27,'입금 내역'!$D$4:$D$1003))</f>
        <v/>
      </c>
      <c r="I27" s="15">
        <f>IF(F27="","",F27-N(H27))</f>
        <v/>
      </c>
      <c r="J27" s="16">
        <f>IF(F27="","",IF(I27&lt;=0,"완납",IF(AND(G27&lt;&gt;"",G27&lt;TODAY()),"연체",IF(N(H27)&gt;0,"부분입금","미입금"))))</f>
        <v/>
      </c>
      <c r="K27" s="17">
        <f>IF(J27="연체",TODAY()-G27,"")</f>
        <v/>
      </c>
      <c r="L27" s="18" t="n"/>
      <c r="M27" s="18">
        <f>IF(C27="","",IF(COUNTIF(C$4:C27,C27)=1,MAX(M$3:M26)+1,""))</f>
        <v/>
      </c>
    </row>
    <row r="28">
      <c r="A28" s="19" t="n"/>
      <c r="B28" s="18" t="n"/>
      <c r="C28" s="18" t="n"/>
      <c r="D28" s="18" t="n"/>
      <c r="E28" s="18" t="n"/>
      <c r="F28" s="15" t="n"/>
      <c r="G28" s="19" t="n"/>
      <c r="H28" s="15">
        <f>IF(B28="","",SUMIF('입금 내역'!$B$4:$B$1003,B28,'입금 내역'!$D$4:$D$1003))</f>
        <v/>
      </c>
      <c r="I28" s="15">
        <f>IF(F28="","",F28-N(H28))</f>
        <v/>
      </c>
      <c r="J28" s="16">
        <f>IF(F28="","",IF(I28&lt;=0,"완납",IF(AND(G28&lt;&gt;"",G28&lt;TODAY()),"연체",IF(N(H28)&gt;0,"부분입금","미입금"))))</f>
        <v/>
      </c>
      <c r="K28" s="17">
        <f>IF(J28="연체",TODAY()-G28,"")</f>
        <v/>
      </c>
      <c r="L28" s="18" t="n"/>
      <c r="M28" s="18">
        <f>IF(C28="","",IF(COUNTIF(C$4:C28,C28)=1,MAX(M$3:M27)+1,""))</f>
        <v/>
      </c>
    </row>
    <row r="29">
      <c r="A29" s="19" t="n"/>
      <c r="B29" s="18" t="n"/>
      <c r="C29" s="18" t="n"/>
      <c r="D29" s="18" t="n"/>
      <c r="E29" s="18" t="n"/>
      <c r="F29" s="15" t="n"/>
      <c r="G29" s="19" t="n"/>
      <c r="H29" s="15">
        <f>IF(B29="","",SUMIF('입금 내역'!$B$4:$B$1003,B29,'입금 내역'!$D$4:$D$1003))</f>
        <v/>
      </c>
      <c r="I29" s="15">
        <f>IF(F29="","",F29-N(H29))</f>
        <v/>
      </c>
      <c r="J29" s="16">
        <f>IF(F29="","",IF(I29&lt;=0,"완납",IF(AND(G29&lt;&gt;"",G29&lt;TODAY()),"연체",IF(N(H29)&gt;0,"부분입금","미입금"))))</f>
        <v/>
      </c>
      <c r="K29" s="17">
        <f>IF(J29="연체",TODAY()-G29,"")</f>
        <v/>
      </c>
      <c r="L29" s="18" t="n"/>
      <c r="M29" s="18">
        <f>IF(C29="","",IF(COUNTIF(C$4:C29,C29)=1,MAX(M$3:M28)+1,""))</f>
        <v/>
      </c>
    </row>
    <row r="30">
      <c r="A30" s="19" t="n"/>
      <c r="B30" s="18" t="n"/>
      <c r="C30" s="18" t="n"/>
      <c r="D30" s="18" t="n"/>
      <c r="E30" s="18" t="n"/>
      <c r="F30" s="15" t="n"/>
      <c r="G30" s="19" t="n"/>
      <c r="H30" s="15">
        <f>IF(B30="","",SUMIF('입금 내역'!$B$4:$B$1003,B30,'입금 내역'!$D$4:$D$1003))</f>
        <v/>
      </c>
      <c r="I30" s="15">
        <f>IF(F30="","",F30-N(H30))</f>
        <v/>
      </c>
      <c r="J30" s="16">
        <f>IF(F30="","",IF(I30&lt;=0,"완납",IF(AND(G30&lt;&gt;"",G30&lt;TODAY()),"연체",IF(N(H30)&gt;0,"부분입금","미입금"))))</f>
        <v/>
      </c>
      <c r="K30" s="17">
        <f>IF(J30="연체",TODAY()-G30,"")</f>
        <v/>
      </c>
      <c r="L30" s="18" t="n"/>
      <c r="M30" s="18">
        <f>IF(C30="","",IF(COUNTIF(C$4:C30,C30)=1,MAX(M$3:M29)+1,""))</f>
        <v/>
      </c>
    </row>
    <row r="31">
      <c r="A31" s="19" t="n"/>
      <c r="B31" s="18" t="n"/>
      <c r="C31" s="18" t="n"/>
      <c r="D31" s="18" t="n"/>
      <c r="E31" s="18" t="n"/>
      <c r="F31" s="15" t="n"/>
      <c r="G31" s="19" t="n"/>
      <c r="H31" s="15">
        <f>IF(B31="","",SUMIF('입금 내역'!$B$4:$B$1003,B31,'입금 내역'!$D$4:$D$1003))</f>
        <v/>
      </c>
      <c r="I31" s="15">
        <f>IF(F31="","",F31-N(H31))</f>
        <v/>
      </c>
      <c r="J31" s="16">
        <f>IF(F31="","",IF(I31&lt;=0,"완납",IF(AND(G31&lt;&gt;"",G31&lt;TODAY()),"연체",IF(N(H31)&gt;0,"부분입금","미입금"))))</f>
        <v/>
      </c>
      <c r="K31" s="17">
        <f>IF(J31="연체",TODAY()-G31,"")</f>
        <v/>
      </c>
      <c r="L31" s="18" t="n"/>
      <c r="M31" s="18">
        <f>IF(C31="","",IF(COUNTIF(C$4:C31,C31)=1,MAX(M$3:M30)+1,""))</f>
        <v/>
      </c>
    </row>
    <row r="32">
      <c r="A32" s="19" t="n"/>
      <c r="B32" s="18" t="n"/>
      <c r="C32" s="18" t="n"/>
      <c r="D32" s="18" t="n"/>
      <c r="E32" s="18" t="n"/>
      <c r="F32" s="15" t="n"/>
      <c r="G32" s="19" t="n"/>
      <c r="H32" s="15">
        <f>IF(B32="","",SUMIF('입금 내역'!$B$4:$B$1003,B32,'입금 내역'!$D$4:$D$1003))</f>
        <v/>
      </c>
      <c r="I32" s="15">
        <f>IF(F32="","",F32-N(H32))</f>
        <v/>
      </c>
      <c r="J32" s="16">
        <f>IF(F32="","",IF(I32&lt;=0,"완납",IF(AND(G32&lt;&gt;"",G32&lt;TODAY()),"연체",IF(N(H32)&gt;0,"부분입금","미입금"))))</f>
        <v/>
      </c>
      <c r="K32" s="17">
        <f>IF(J32="연체",TODAY()-G32,"")</f>
        <v/>
      </c>
      <c r="L32" s="18" t="n"/>
      <c r="M32" s="18">
        <f>IF(C32="","",IF(COUNTIF(C$4:C32,C32)=1,MAX(M$3:M31)+1,""))</f>
        <v/>
      </c>
    </row>
    <row r="33">
      <c r="A33" s="19" t="n"/>
      <c r="B33" s="18" t="n"/>
      <c r="C33" s="18" t="n"/>
      <c r="D33" s="18" t="n"/>
      <c r="E33" s="18" t="n"/>
      <c r="F33" s="15" t="n"/>
      <c r="G33" s="19" t="n"/>
      <c r="H33" s="15">
        <f>IF(B33="","",SUMIF('입금 내역'!$B$4:$B$1003,B33,'입금 내역'!$D$4:$D$1003))</f>
        <v/>
      </c>
      <c r="I33" s="15">
        <f>IF(F33="","",F33-N(H33))</f>
        <v/>
      </c>
      <c r="J33" s="16">
        <f>IF(F33="","",IF(I33&lt;=0,"완납",IF(AND(G33&lt;&gt;"",G33&lt;TODAY()),"연체",IF(N(H33)&gt;0,"부분입금","미입금"))))</f>
        <v/>
      </c>
      <c r="K33" s="17">
        <f>IF(J33="연체",TODAY()-G33,"")</f>
        <v/>
      </c>
      <c r="L33" s="18" t="n"/>
      <c r="M33" s="18">
        <f>IF(C33="","",IF(COUNTIF(C$4:C33,C33)=1,MAX(M$3:M32)+1,""))</f>
        <v/>
      </c>
    </row>
    <row r="34">
      <c r="A34" s="19" t="n"/>
      <c r="B34" s="18" t="n"/>
      <c r="C34" s="18" t="n"/>
      <c r="D34" s="18" t="n"/>
      <c r="E34" s="18" t="n"/>
      <c r="F34" s="15" t="n"/>
      <c r="G34" s="19" t="n"/>
      <c r="H34" s="15">
        <f>IF(B34="","",SUMIF('입금 내역'!$B$4:$B$1003,B34,'입금 내역'!$D$4:$D$1003))</f>
        <v/>
      </c>
      <c r="I34" s="15">
        <f>IF(F34="","",F34-N(H34))</f>
        <v/>
      </c>
      <c r="J34" s="16">
        <f>IF(F34="","",IF(I34&lt;=0,"완납",IF(AND(G34&lt;&gt;"",G34&lt;TODAY()),"연체",IF(N(H34)&gt;0,"부분입금","미입금"))))</f>
        <v/>
      </c>
      <c r="K34" s="17">
        <f>IF(J34="연체",TODAY()-G34,"")</f>
        <v/>
      </c>
      <c r="L34" s="18" t="n"/>
      <c r="M34" s="18">
        <f>IF(C34="","",IF(COUNTIF(C$4:C34,C34)=1,MAX(M$3:M33)+1,""))</f>
        <v/>
      </c>
    </row>
    <row r="35">
      <c r="A35" s="19" t="n"/>
      <c r="B35" s="18" t="n"/>
      <c r="C35" s="18" t="n"/>
      <c r="D35" s="18" t="n"/>
      <c r="E35" s="18" t="n"/>
      <c r="F35" s="15" t="n"/>
      <c r="G35" s="19" t="n"/>
      <c r="H35" s="15">
        <f>IF(B35="","",SUMIF('입금 내역'!$B$4:$B$1003,B35,'입금 내역'!$D$4:$D$1003))</f>
        <v/>
      </c>
      <c r="I35" s="15">
        <f>IF(F35="","",F35-N(H35))</f>
        <v/>
      </c>
      <c r="J35" s="16">
        <f>IF(F35="","",IF(I35&lt;=0,"완납",IF(AND(G35&lt;&gt;"",G35&lt;TODAY()),"연체",IF(N(H35)&gt;0,"부분입금","미입금"))))</f>
        <v/>
      </c>
      <c r="K35" s="17">
        <f>IF(J35="연체",TODAY()-G35,"")</f>
        <v/>
      </c>
      <c r="L35" s="18" t="n"/>
      <c r="M35" s="18">
        <f>IF(C35="","",IF(COUNTIF(C$4:C35,C35)=1,MAX(M$3:M34)+1,""))</f>
        <v/>
      </c>
    </row>
    <row r="36">
      <c r="A36" s="19" t="n"/>
      <c r="B36" s="18" t="n"/>
      <c r="C36" s="18" t="n"/>
      <c r="D36" s="18" t="n"/>
      <c r="E36" s="18" t="n"/>
      <c r="F36" s="15" t="n"/>
      <c r="G36" s="19" t="n"/>
      <c r="H36" s="15">
        <f>IF(B36="","",SUMIF('입금 내역'!$B$4:$B$1003,B36,'입금 내역'!$D$4:$D$1003))</f>
        <v/>
      </c>
      <c r="I36" s="15">
        <f>IF(F36="","",F36-N(H36))</f>
        <v/>
      </c>
      <c r="J36" s="16">
        <f>IF(F36="","",IF(I36&lt;=0,"완납",IF(AND(G36&lt;&gt;"",G36&lt;TODAY()),"연체",IF(N(H36)&gt;0,"부분입금","미입금"))))</f>
        <v/>
      </c>
      <c r="K36" s="17">
        <f>IF(J36="연체",TODAY()-G36,"")</f>
        <v/>
      </c>
      <c r="L36" s="18" t="n"/>
      <c r="M36" s="18">
        <f>IF(C36="","",IF(COUNTIF(C$4:C36,C36)=1,MAX(M$3:M35)+1,""))</f>
        <v/>
      </c>
    </row>
    <row r="37">
      <c r="A37" s="19" t="n"/>
      <c r="B37" s="18" t="n"/>
      <c r="C37" s="18" t="n"/>
      <c r="D37" s="18" t="n"/>
      <c r="E37" s="18" t="n"/>
      <c r="F37" s="15" t="n"/>
      <c r="G37" s="19" t="n"/>
      <c r="H37" s="15">
        <f>IF(B37="","",SUMIF('입금 내역'!$B$4:$B$1003,B37,'입금 내역'!$D$4:$D$1003))</f>
        <v/>
      </c>
      <c r="I37" s="15">
        <f>IF(F37="","",F37-N(H37))</f>
        <v/>
      </c>
      <c r="J37" s="16">
        <f>IF(F37="","",IF(I37&lt;=0,"완납",IF(AND(G37&lt;&gt;"",G37&lt;TODAY()),"연체",IF(N(H37)&gt;0,"부분입금","미입금"))))</f>
        <v/>
      </c>
      <c r="K37" s="17">
        <f>IF(J37="연체",TODAY()-G37,"")</f>
        <v/>
      </c>
      <c r="L37" s="18" t="n"/>
      <c r="M37" s="18">
        <f>IF(C37="","",IF(COUNTIF(C$4:C37,C37)=1,MAX(M$3:M36)+1,""))</f>
        <v/>
      </c>
    </row>
    <row r="38">
      <c r="A38" s="19" t="n"/>
      <c r="B38" s="18" t="n"/>
      <c r="C38" s="18" t="n"/>
      <c r="D38" s="18" t="n"/>
      <c r="E38" s="18" t="n"/>
      <c r="F38" s="15" t="n"/>
      <c r="G38" s="19" t="n"/>
      <c r="H38" s="15">
        <f>IF(B38="","",SUMIF('입금 내역'!$B$4:$B$1003,B38,'입금 내역'!$D$4:$D$1003))</f>
        <v/>
      </c>
      <c r="I38" s="15">
        <f>IF(F38="","",F38-N(H38))</f>
        <v/>
      </c>
      <c r="J38" s="16">
        <f>IF(F38="","",IF(I38&lt;=0,"완납",IF(AND(G38&lt;&gt;"",G38&lt;TODAY()),"연체",IF(N(H38)&gt;0,"부분입금","미입금"))))</f>
        <v/>
      </c>
      <c r="K38" s="17">
        <f>IF(J38="연체",TODAY()-G38,"")</f>
        <v/>
      </c>
      <c r="L38" s="18" t="n"/>
      <c r="M38" s="18">
        <f>IF(C38="","",IF(COUNTIF(C$4:C38,C38)=1,MAX(M$3:M37)+1,""))</f>
        <v/>
      </c>
    </row>
    <row r="39">
      <c r="A39" s="19" t="n"/>
      <c r="B39" s="18" t="n"/>
      <c r="C39" s="18" t="n"/>
      <c r="D39" s="18" t="n"/>
      <c r="E39" s="18" t="n"/>
      <c r="F39" s="15" t="n"/>
      <c r="G39" s="19" t="n"/>
      <c r="H39" s="15">
        <f>IF(B39="","",SUMIF('입금 내역'!$B$4:$B$1003,B39,'입금 내역'!$D$4:$D$1003))</f>
        <v/>
      </c>
      <c r="I39" s="15">
        <f>IF(F39="","",F39-N(H39))</f>
        <v/>
      </c>
      <c r="J39" s="16">
        <f>IF(F39="","",IF(I39&lt;=0,"완납",IF(AND(G39&lt;&gt;"",G39&lt;TODAY()),"연체",IF(N(H39)&gt;0,"부분입금","미입금"))))</f>
        <v/>
      </c>
      <c r="K39" s="17">
        <f>IF(J39="연체",TODAY()-G39,"")</f>
        <v/>
      </c>
      <c r="L39" s="18" t="n"/>
      <c r="M39" s="18">
        <f>IF(C39="","",IF(COUNTIF(C$4:C39,C39)=1,MAX(M$3:M38)+1,""))</f>
        <v/>
      </c>
    </row>
    <row r="40">
      <c r="A40" s="19" t="n"/>
      <c r="B40" s="18" t="n"/>
      <c r="C40" s="18" t="n"/>
      <c r="D40" s="18" t="n"/>
      <c r="E40" s="18" t="n"/>
      <c r="F40" s="15" t="n"/>
      <c r="G40" s="19" t="n"/>
      <c r="H40" s="15">
        <f>IF(B40="","",SUMIF('입금 내역'!$B$4:$B$1003,B40,'입금 내역'!$D$4:$D$1003))</f>
        <v/>
      </c>
      <c r="I40" s="15">
        <f>IF(F40="","",F40-N(H40))</f>
        <v/>
      </c>
      <c r="J40" s="16">
        <f>IF(F40="","",IF(I40&lt;=0,"완납",IF(AND(G40&lt;&gt;"",G40&lt;TODAY()),"연체",IF(N(H40)&gt;0,"부분입금","미입금"))))</f>
        <v/>
      </c>
      <c r="K40" s="17">
        <f>IF(J40="연체",TODAY()-G40,"")</f>
        <v/>
      </c>
      <c r="L40" s="18" t="n"/>
      <c r="M40" s="18">
        <f>IF(C40="","",IF(COUNTIF(C$4:C40,C40)=1,MAX(M$3:M39)+1,""))</f>
        <v/>
      </c>
    </row>
    <row r="41">
      <c r="A41" s="19" t="n"/>
      <c r="B41" s="18" t="n"/>
      <c r="C41" s="18" t="n"/>
      <c r="D41" s="18" t="n"/>
      <c r="E41" s="18" t="n"/>
      <c r="F41" s="15" t="n"/>
      <c r="G41" s="19" t="n"/>
      <c r="H41" s="15">
        <f>IF(B41="","",SUMIF('입금 내역'!$B$4:$B$1003,B41,'입금 내역'!$D$4:$D$1003))</f>
        <v/>
      </c>
      <c r="I41" s="15">
        <f>IF(F41="","",F41-N(H41))</f>
        <v/>
      </c>
      <c r="J41" s="16">
        <f>IF(F41="","",IF(I41&lt;=0,"완납",IF(AND(G41&lt;&gt;"",G41&lt;TODAY()),"연체",IF(N(H41)&gt;0,"부분입금","미입금"))))</f>
        <v/>
      </c>
      <c r="K41" s="17">
        <f>IF(J41="연체",TODAY()-G41,"")</f>
        <v/>
      </c>
      <c r="L41" s="18" t="n"/>
      <c r="M41" s="18">
        <f>IF(C41="","",IF(COUNTIF(C$4:C41,C41)=1,MAX(M$3:M40)+1,""))</f>
        <v/>
      </c>
    </row>
    <row r="42">
      <c r="A42" s="19" t="n"/>
      <c r="B42" s="18" t="n"/>
      <c r="C42" s="18" t="n"/>
      <c r="D42" s="18" t="n"/>
      <c r="E42" s="18" t="n"/>
      <c r="F42" s="15" t="n"/>
      <c r="G42" s="19" t="n"/>
      <c r="H42" s="15">
        <f>IF(B42="","",SUMIF('입금 내역'!$B$4:$B$1003,B42,'입금 내역'!$D$4:$D$1003))</f>
        <v/>
      </c>
      <c r="I42" s="15">
        <f>IF(F42="","",F42-N(H42))</f>
        <v/>
      </c>
      <c r="J42" s="16">
        <f>IF(F42="","",IF(I42&lt;=0,"완납",IF(AND(G42&lt;&gt;"",G42&lt;TODAY()),"연체",IF(N(H42)&gt;0,"부분입금","미입금"))))</f>
        <v/>
      </c>
      <c r="K42" s="17">
        <f>IF(J42="연체",TODAY()-G42,"")</f>
        <v/>
      </c>
      <c r="L42" s="18" t="n"/>
      <c r="M42" s="18">
        <f>IF(C42="","",IF(COUNTIF(C$4:C42,C42)=1,MAX(M$3:M41)+1,""))</f>
        <v/>
      </c>
    </row>
    <row r="43">
      <c r="A43" s="19" t="n"/>
      <c r="B43" s="18" t="n"/>
      <c r="C43" s="18" t="n"/>
      <c r="D43" s="18" t="n"/>
      <c r="E43" s="18" t="n"/>
      <c r="F43" s="15" t="n"/>
      <c r="G43" s="19" t="n"/>
      <c r="H43" s="15">
        <f>IF(B43="","",SUMIF('입금 내역'!$B$4:$B$1003,B43,'입금 내역'!$D$4:$D$1003))</f>
        <v/>
      </c>
      <c r="I43" s="15">
        <f>IF(F43="","",F43-N(H43))</f>
        <v/>
      </c>
      <c r="J43" s="16">
        <f>IF(F43="","",IF(I43&lt;=0,"완납",IF(AND(G43&lt;&gt;"",G43&lt;TODAY()),"연체",IF(N(H43)&gt;0,"부분입금","미입금"))))</f>
        <v/>
      </c>
      <c r="K43" s="17">
        <f>IF(J43="연체",TODAY()-G43,"")</f>
        <v/>
      </c>
      <c r="L43" s="18" t="n"/>
      <c r="M43" s="18">
        <f>IF(C43="","",IF(COUNTIF(C$4:C43,C43)=1,MAX(M$3:M42)+1,""))</f>
        <v/>
      </c>
    </row>
    <row r="44">
      <c r="A44" s="19" t="n"/>
      <c r="B44" s="18" t="n"/>
      <c r="C44" s="18" t="n"/>
      <c r="D44" s="18" t="n"/>
      <c r="E44" s="18" t="n"/>
      <c r="F44" s="15" t="n"/>
      <c r="G44" s="19" t="n"/>
      <c r="H44" s="15">
        <f>IF(B44="","",SUMIF('입금 내역'!$B$4:$B$1003,B44,'입금 내역'!$D$4:$D$1003))</f>
        <v/>
      </c>
      <c r="I44" s="15">
        <f>IF(F44="","",F44-N(H44))</f>
        <v/>
      </c>
      <c r="J44" s="16">
        <f>IF(F44="","",IF(I44&lt;=0,"완납",IF(AND(G44&lt;&gt;"",G44&lt;TODAY()),"연체",IF(N(H44)&gt;0,"부분입금","미입금"))))</f>
        <v/>
      </c>
      <c r="K44" s="17">
        <f>IF(J44="연체",TODAY()-G44,"")</f>
        <v/>
      </c>
      <c r="L44" s="18" t="n"/>
      <c r="M44" s="18">
        <f>IF(C44="","",IF(COUNTIF(C$4:C44,C44)=1,MAX(M$3:M43)+1,""))</f>
        <v/>
      </c>
    </row>
    <row r="45">
      <c r="A45" s="19" t="n"/>
      <c r="B45" s="18" t="n"/>
      <c r="C45" s="18" t="n"/>
      <c r="D45" s="18" t="n"/>
      <c r="E45" s="18" t="n"/>
      <c r="F45" s="15" t="n"/>
      <c r="G45" s="19" t="n"/>
      <c r="H45" s="15">
        <f>IF(B45="","",SUMIF('입금 내역'!$B$4:$B$1003,B45,'입금 내역'!$D$4:$D$1003))</f>
        <v/>
      </c>
      <c r="I45" s="15">
        <f>IF(F45="","",F45-N(H45))</f>
        <v/>
      </c>
      <c r="J45" s="16">
        <f>IF(F45="","",IF(I45&lt;=0,"완납",IF(AND(G45&lt;&gt;"",G45&lt;TODAY()),"연체",IF(N(H45)&gt;0,"부분입금","미입금"))))</f>
        <v/>
      </c>
      <c r="K45" s="17">
        <f>IF(J45="연체",TODAY()-G45,"")</f>
        <v/>
      </c>
      <c r="L45" s="18" t="n"/>
      <c r="M45" s="18">
        <f>IF(C45="","",IF(COUNTIF(C$4:C45,C45)=1,MAX(M$3:M44)+1,""))</f>
        <v/>
      </c>
    </row>
    <row r="46">
      <c r="A46" s="19" t="n"/>
      <c r="B46" s="18" t="n"/>
      <c r="C46" s="18" t="n"/>
      <c r="D46" s="18" t="n"/>
      <c r="E46" s="18" t="n"/>
      <c r="F46" s="15" t="n"/>
      <c r="G46" s="19" t="n"/>
      <c r="H46" s="15">
        <f>IF(B46="","",SUMIF('입금 내역'!$B$4:$B$1003,B46,'입금 내역'!$D$4:$D$1003))</f>
        <v/>
      </c>
      <c r="I46" s="15">
        <f>IF(F46="","",F46-N(H46))</f>
        <v/>
      </c>
      <c r="J46" s="16">
        <f>IF(F46="","",IF(I46&lt;=0,"완납",IF(AND(G46&lt;&gt;"",G46&lt;TODAY()),"연체",IF(N(H46)&gt;0,"부분입금","미입금"))))</f>
        <v/>
      </c>
      <c r="K46" s="17">
        <f>IF(J46="연체",TODAY()-G46,"")</f>
        <v/>
      </c>
      <c r="L46" s="18" t="n"/>
      <c r="M46" s="18">
        <f>IF(C46="","",IF(COUNTIF(C$4:C46,C46)=1,MAX(M$3:M45)+1,""))</f>
        <v/>
      </c>
    </row>
    <row r="47">
      <c r="A47" s="19" t="n"/>
      <c r="B47" s="18" t="n"/>
      <c r="C47" s="18" t="n"/>
      <c r="D47" s="18" t="n"/>
      <c r="E47" s="18" t="n"/>
      <c r="F47" s="15" t="n"/>
      <c r="G47" s="19" t="n"/>
      <c r="H47" s="15">
        <f>IF(B47="","",SUMIF('입금 내역'!$B$4:$B$1003,B47,'입금 내역'!$D$4:$D$1003))</f>
        <v/>
      </c>
      <c r="I47" s="15">
        <f>IF(F47="","",F47-N(H47))</f>
        <v/>
      </c>
      <c r="J47" s="16">
        <f>IF(F47="","",IF(I47&lt;=0,"완납",IF(AND(G47&lt;&gt;"",G47&lt;TODAY()),"연체",IF(N(H47)&gt;0,"부분입금","미입금"))))</f>
        <v/>
      </c>
      <c r="K47" s="17">
        <f>IF(J47="연체",TODAY()-G47,"")</f>
        <v/>
      </c>
      <c r="L47" s="18" t="n"/>
      <c r="M47" s="18">
        <f>IF(C47="","",IF(COUNTIF(C$4:C47,C47)=1,MAX(M$3:M46)+1,""))</f>
        <v/>
      </c>
    </row>
    <row r="48">
      <c r="A48" s="19" t="n"/>
      <c r="B48" s="18" t="n"/>
      <c r="C48" s="18" t="n"/>
      <c r="D48" s="18" t="n"/>
      <c r="E48" s="18" t="n"/>
      <c r="F48" s="15" t="n"/>
      <c r="G48" s="19" t="n"/>
      <c r="H48" s="15">
        <f>IF(B48="","",SUMIF('입금 내역'!$B$4:$B$1003,B48,'입금 내역'!$D$4:$D$1003))</f>
        <v/>
      </c>
      <c r="I48" s="15">
        <f>IF(F48="","",F48-N(H48))</f>
        <v/>
      </c>
      <c r="J48" s="16">
        <f>IF(F48="","",IF(I48&lt;=0,"완납",IF(AND(G48&lt;&gt;"",G48&lt;TODAY()),"연체",IF(N(H48)&gt;0,"부분입금","미입금"))))</f>
        <v/>
      </c>
      <c r="K48" s="17">
        <f>IF(J48="연체",TODAY()-G48,"")</f>
        <v/>
      </c>
      <c r="L48" s="18" t="n"/>
      <c r="M48" s="18">
        <f>IF(C48="","",IF(COUNTIF(C$4:C48,C48)=1,MAX(M$3:M47)+1,""))</f>
        <v/>
      </c>
    </row>
    <row r="49">
      <c r="A49" s="19" t="n"/>
      <c r="B49" s="18" t="n"/>
      <c r="C49" s="18" t="n"/>
      <c r="D49" s="18" t="n"/>
      <c r="E49" s="18" t="n"/>
      <c r="F49" s="15" t="n"/>
      <c r="G49" s="19" t="n"/>
      <c r="H49" s="15">
        <f>IF(B49="","",SUMIF('입금 내역'!$B$4:$B$1003,B49,'입금 내역'!$D$4:$D$1003))</f>
        <v/>
      </c>
      <c r="I49" s="15">
        <f>IF(F49="","",F49-N(H49))</f>
        <v/>
      </c>
      <c r="J49" s="16">
        <f>IF(F49="","",IF(I49&lt;=0,"완납",IF(AND(G49&lt;&gt;"",G49&lt;TODAY()),"연체",IF(N(H49)&gt;0,"부분입금","미입금"))))</f>
        <v/>
      </c>
      <c r="K49" s="17">
        <f>IF(J49="연체",TODAY()-G49,"")</f>
        <v/>
      </c>
      <c r="L49" s="18" t="n"/>
      <c r="M49" s="18">
        <f>IF(C49="","",IF(COUNTIF(C$4:C49,C49)=1,MAX(M$3:M48)+1,""))</f>
        <v/>
      </c>
    </row>
    <row r="50">
      <c r="A50" s="19" t="n"/>
      <c r="B50" s="18" t="n"/>
      <c r="C50" s="18" t="n"/>
      <c r="D50" s="18" t="n"/>
      <c r="E50" s="18" t="n"/>
      <c r="F50" s="15" t="n"/>
      <c r="G50" s="19" t="n"/>
      <c r="H50" s="15">
        <f>IF(B50="","",SUMIF('입금 내역'!$B$4:$B$1003,B50,'입금 내역'!$D$4:$D$1003))</f>
        <v/>
      </c>
      <c r="I50" s="15">
        <f>IF(F50="","",F50-N(H50))</f>
        <v/>
      </c>
      <c r="J50" s="16">
        <f>IF(F50="","",IF(I50&lt;=0,"완납",IF(AND(G50&lt;&gt;"",G50&lt;TODAY()),"연체",IF(N(H50)&gt;0,"부분입금","미입금"))))</f>
        <v/>
      </c>
      <c r="K50" s="17">
        <f>IF(J50="연체",TODAY()-G50,"")</f>
        <v/>
      </c>
      <c r="L50" s="18" t="n"/>
      <c r="M50" s="18">
        <f>IF(C50="","",IF(COUNTIF(C$4:C50,C50)=1,MAX(M$3:M49)+1,""))</f>
        <v/>
      </c>
    </row>
    <row r="51">
      <c r="A51" s="19" t="n"/>
      <c r="B51" s="18" t="n"/>
      <c r="C51" s="18" t="n"/>
      <c r="D51" s="18" t="n"/>
      <c r="E51" s="18" t="n"/>
      <c r="F51" s="15" t="n"/>
      <c r="G51" s="19" t="n"/>
      <c r="H51" s="15">
        <f>IF(B51="","",SUMIF('입금 내역'!$B$4:$B$1003,B51,'입금 내역'!$D$4:$D$1003))</f>
        <v/>
      </c>
      <c r="I51" s="15">
        <f>IF(F51="","",F51-N(H51))</f>
        <v/>
      </c>
      <c r="J51" s="16">
        <f>IF(F51="","",IF(I51&lt;=0,"완납",IF(AND(G51&lt;&gt;"",G51&lt;TODAY()),"연체",IF(N(H51)&gt;0,"부분입금","미입금"))))</f>
        <v/>
      </c>
      <c r="K51" s="17">
        <f>IF(J51="연체",TODAY()-G51,"")</f>
        <v/>
      </c>
      <c r="L51" s="18" t="n"/>
      <c r="M51" s="18">
        <f>IF(C51="","",IF(COUNTIF(C$4:C51,C51)=1,MAX(M$3:M50)+1,""))</f>
        <v/>
      </c>
    </row>
    <row r="52">
      <c r="A52" s="19" t="n"/>
      <c r="B52" s="18" t="n"/>
      <c r="C52" s="18" t="n"/>
      <c r="D52" s="18" t="n"/>
      <c r="E52" s="18" t="n"/>
      <c r="F52" s="15" t="n"/>
      <c r="G52" s="19" t="n"/>
      <c r="H52" s="15">
        <f>IF(B52="","",SUMIF('입금 내역'!$B$4:$B$1003,B52,'입금 내역'!$D$4:$D$1003))</f>
        <v/>
      </c>
      <c r="I52" s="15">
        <f>IF(F52="","",F52-N(H52))</f>
        <v/>
      </c>
      <c r="J52" s="16">
        <f>IF(F52="","",IF(I52&lt;=0,"완납",IF(AND(G52&lt;&gt;"",G52&lt;TODAY()),"연체",IF(N(H52)&gt;0,"부분입금","미입금"))))</f>
        <v/>
      </c>
      <c r="K52" s="17">
        <f>IF(J52="연체",TODAY()-G52,"")</f>
        <v/>
      </c>
      <c r="L52" s="18" t="n"/>
      <c r="M52" s="18">
        <f>IF(C52="","",IF(COUNTIF(C$4:C52,C52)=1,MAX(M$3:M51)+1,""))</f>
        <v/>
      </c>
    </row>
    <row r="53">
      <c r="A53" s="19" t="n"/>
      <c r="B53" s="18" t="n"/>
      <c r="C53" s="18" t="n"/>
      <c r="D53" s="18" t="n"/>
      <c r="E53" s="18" t="n"/>
      <c r="F53" s="15" t="n"/>
      <c r="G53" s="19" t="n"/>
      <c r="H53" s="15">
        <f>IF(B53="","",SUMIF('입금 내역'!$B$4:$B$1003,B53,'입금 내역'!$D$4:$D$1003))</f>
        <v/>
      </c>
      <c r="I53" s="15">
        <f>IF(F53="","",F53-N(H53))</f>
        <v/>
      </c>
      <c r="J53" s="16">
        <f>IF(F53="","",IF(I53&lt;=0,"완납",IF(AND(G53&lt;&gt;"",G53&lt;TODAY()),"연체",IF(N(H53)&gt;0,"부분입금","미입금"))))</f>
        <v/>
      </c>
      <c r="K53" s="17">
        <f>IF(J53="연체",TODAY()-G53,"")</f>
        <v/>
      </c>
      <c r="L53" s="18" t="n"/>
      <c r="M53" s="18">
        <f>IF(C53="","",IF(COUNTIF(C$4:C53,C53)=1,MAX(M$3:M52)+1,""))</f>
        <v/>
      </c>
    </row>
    <row r="54">
      <c r="A54" s="19" t="n"/>
      <c r="B54" s="18" t="n"/>
      <c r="C54" s="18" t="n"/>
      <c r="D54" s="18" t="n"/>
      <c r="E54" s="18" t="n"/>
      <c r="F54" s="15" t="n"/>
      <c r="G54" s="19" t="n"/>
      <c r="H54" s="15">
        <f>IF(B54="","",SUMIF('입금 내역'!$B$4:$B$1003,B54,'입금 내역'!$D$4:$D$1003))</f>
        <v/>
      </c>
      <c r="I54" s="15">
        <f>IF(F54="","",F54-N(H54))</f>
        <v/>
      </c>
      <c r="J54" s="16">
        <f>IF(F54="","",IF(I54&lt;=0,"완납",IF(AND(G54&lt;&gt;"",G54&lt;TODAY()),"연체",IF(N(H54)&gt;0,"부분입금","미입금"))))</f>
        <v/>
      </c>
      <c r="K54" s="17">
        <f>IF(J54="연체",TODAY()-G54,"")</f>
        <v/>
      </c>
      <c r="L54" s="18" t="n"/>
      <c r="M54" s="18">
        <f>IF(C54="","",IF(COUNTIF(C$4:C54,C54)=1,MAX(M$3:M53)+1,""))</f>
        <v/>
      </c>
    </row>
    <row r="55">
      <c r="A55" s="19" t="n"/>
      <c r="B55" s="18" t="n"/>
      <c r="C55" s="18" t="n"/>
      <c r="D55" s="18" t="n"/>
      <c r="E55" s="18" t="n"/>
      <c r="F55" s="15" t="n"/>
      <c r="G55" s="19" t="n"/>
      <c r="H55" s="15">
        <f>IF(B55="","",SUMIF('입금 내역'!$B$4:$B$1003,B55,'입금 내역'!$D$4:$D$1003))</f>
        <v/>
      </c>
      <c r="I55" s="15">
        <f>IF(F55="","",F55-N(H55))</f>
        <v/>
      </c>
      <c r="J55" s="16">
        <f>IF(F55="","",IF(I55&lt;=0,"완납",IF(AND(G55&lt;&gt;"",G55&lt;TODAY()),"연체",IF(N(H55)&gt;0,"부분입금","미입금"))))</f>
        <v/>
      </c>
      <c r="K55" s="17">
        <f>IF(J55="연체",TODAY()-G55,"")</f>
        <v/>
      </c>
      <c r="L55" s="18" t="n"/>
      <c r="M55" s="18">
        <f>IF(C55="","",IF(COUNTIF(C$4:C55,C55)=1,MAX(M$3:M54)+1,""))</f>
        <v/>
      </c>
    </row>
    <row r="56">
      <c r="A56" s="19" t="n"/>
      <c r="B56" s="18" t="n"/>
      <c r="C56" s="18" t="n"/>
      <c r="D56" s="18" t="n"/>
      <c r="E56" s="18" t="n"/>
      <c r="F56" s="15" t="n"/>
      <c r="G56" s="19" t="n"/>
      <c r="H56" s="15">
        <f>IF(B56="","",SUMIF('입금 내역'!$B$4:$B$1003,B56,'입금 내역'!$D$4:$D$1003))</f>
        <v/>
      </c>
      <c r="I56" s="15">
        <f>IF(F56="","",F56-N(H56))</f>
        <v/>
      </c>
      <c r="J56" s="16">
        <f>IF(F56="","",IF(I56&lt;=0,"완납",IF(AND(G56&lt;&gt;"",G56&lt;TODAY()),"연체",IF(N(H56)&gt;0,"부분입금","미입금"))))</f>
        <v/>
      </c>
      <c r="K56" s="17">
        <f>IF(J56="연체",TODAY()-G56,"")</f>
        <v/>
      </c>
      <c r="L56" s="18" t="n"/>
      <c r="M56" s="18">
        <f>IF(C56="","",IF(COUNTIF(C$4:C56,C56)=1,MAX(M$3:M55)+1,""))</f>
        <v/>
      </c>
    </row>
    <row r="57">
      <c r="A57" s="19" t="n"/>
      <c r="B57" s="18" t="n"/>
      <c r="C57" s="18" t="n"/>
      <c r="D57" s="18" t="n"/>
      <c r="E57" s="18" t="n"/>
      <c r="F57" s="15" t="n"/>
      <c r="G57" s="19" t="n"/>
      <c r="H57" s="15">
        <f>IF(B57="","",SUMIF('입금 내역'!$B$4:$B$1003,B57,'입금 내역'!$D$4:$D$1003))</f>
        <v/>
      </c>
      <c r="I57" s="15">
        <f>IF(F57="","",F57-N(H57))</f>
        <v/>
      </c>
      <c r="J57" s="16">
        <f>IF(F57="","",IF(I57&lt;=0,"완납",IF(AND(G57&lt;&gt;"",G57&lt;TODAY()),"연체",IF(N(H57)&gt;0,"부분입금","미입금"))))</f>
        <v/>
      </c>
      <c r="K57" s="17">
        <f>IF(J57="연체",TODAY()-G57,"")</f>
        <v/>
      </c>
      <c r="L57" s="18" t="n"/>
      <c r="M57" s="18">
        <f>IF(C57="","",IF(COUNTIF(C$4:C57,C57)=1,MAX(M$3:M56)+1,""))</f>
        <v/>
      </c>
    </row>
    <row r="58">
      <c r="A58" s="19" t="n"/>
      <c r="B58" s="18" t="n"/>
      <c r="C58" s="18" t="n"/>
      <c r="D58" s="18" t="n"/>
      <c r="E58" s="18" t="n"/>
      <c r="F58" s="15" t="n"/>
      <c r="G58" s="19" t="n"/>
      <c r="H58" s="15">
        <f>IF(B58="","",SUMIF('입금 내역'!$B$4:$B$1003,B58,'입금 내역'!$D$4:$D$1003))</f>
        <v/>
      </c>
      <c r="I58" s="15">
        <f>IF(F58="","",F58-N(H58))</f>
        <v/>
      </c>
      <c r="J58" s="16">
        <f>IF(F58="","",IF(I58&lt;=0,"완납",IF(AND(G58&lt;&gt;"",G58&lt;TODAY()),"연체",IF(N(H58)&gt;0,"부분입금","미입금"))))</f>
        <v/>
      </c>
      <c r="K58" s="17">
        <f>IF(J58="연체",TODAY()-G58,"")</f>
        <v/>
      </c>
      <c r="L58" s="18" t="n"/>
      <c r="M58" s="18">
        <f>IF(C58="","",IF(COUNTIF(C$4:C58,C58)=1,MAX(M$3:M57)+1,""))</f>
        <v/>
      </c>
    </row>
    <row r="59">
      <c r="A59" s="19" t="n"/>
      <c r="B59" s="18" t="n"/>
      <c r="C59" s="18" t="n"/>
      <c r="D59" s="18" t="n"/>
      <c r="E59" s="18" t="n"/>
      <c r="F59" s="15" t="n"/>
      <c r="G59" s="19" t="n"/>
      <c r="H59" s="15">
        <f>IF(B59="","",SUMIF('입금 내역'!$B$4:$B$1003,B59,'입금 내역'!$D$4:$D$1003))</f>
        <v/>
      </c>
      <c r="I59" s="15">
        <f>IF(F59="","",F59-N(H59))</f>
        <v/>
      </c>
      <c r="J59" s="16">
        <f>IF(F59="","",IF(I59&lt;=0,"완납",IF(AND(G59&lt;&gt;"",G59&lt;TODAY()),"연체",IF(N(H59)&gt;0,"부분입금","미입금"))))</f>
        <v/>
      </c>
      <c r="K59" s="17">
        <f>IF(J59="연체",TODAY()-G59,"")</f>
        <v/>
      </c>
      <c r="L59" s="18" t="n"/>
      <c r="M59" s="18">
        <f>IF(C59="","",IF(COUNTIF(C$4:C59,C59)=1,MAX(M$3:M58)+1,""))</f>
        <v/>
      </c>
    </row>
    <row r="60">
      <c r="A60" s="19" t="n"/>
      <c r="B60" s="18" t="n"/>
      <c r="C60" s="18" t="n"/>
      <c r="D60" s="18" t="n"/>
      <c r="E60" s="18" t="n"/>
      <c r="F60" s="15" t="n"/>
      <c r="G60" s="19" t="n"/>
      <c r="H60" s="15">
        <f>IF(B60="","",SUMIF('입금 내역'!$B$4:$B$1003,B60,'입금 내역'!$D$4:$D$1003))</f>
        <v/>
      </c>
      <c r="I60" s="15">
        <f>IF(F60="","",F60-N(H60))</f>
        <v/>
      </c>
      <c r="J60" s="16">
        <f>IF(F60="","",IF(I60&lt;=0,"완납",IF(AND(G60&lt;&gt;"",G60&lt;TODAY()),"연체",IF(N(H60)&gt;0,"부분입금","미입금"))))</f>
        <v/>
      </c>
      <c r="K60" s="17">
        <f>IF(J60="연체",TODAY()-G60,"")</f>
        <v/>
      </c>
      <c r="L60" s="18" t="n"/>
      <c r="M60" s="18">
        <f>IF(C60="","",IF(COUNTIF(C$4:C60,C60)=1,MAX(M$3:M59)+1,""))</f>
        <v/>
      </c>
    </row>
    <row r="61">
      <c r="A61" s="19" t="n"/>
      <c r="B61" s="18" t="n"/>
      <c r="C61" s="18" t="n"/>
      <c r="D61" s="18" t="n"/>
      <c r="E61" s="18" t="n"/>
      <c r="F61" s="15" t="n"/>
      <c r="G61" s="19" t="n"/>
      <c r="H61" s="15">
        <f>IF(B61="","",SUMIF('입금 내역'!$B$4:$B$1003,B61,'입금 내역'!$D$4:$D$1003))</f>
        <v/>
      </c>
      <c r="I61" s="15">
        <f>IF(F61="","",F61-N(H61))</f>
        <v/>
      </c>
      <c r="J61" s="16">
        <f>IF(F61="","",IF(I61&lt;=0,"완납",IF(AND(G61&lt;&gt;"",G61&lt;TODAY()),"연체",IF(N(H61)&gt;0,"부분입금","미입금"))))</f>
        <v/>
      </c>
      <c r="K61" s="17">
        <f>IF(J61="연체",TODAY()-G61,"")</f>
        <v/>
      </c>
      <c r="L61" s="18" t="n"/>
      <c r="M61" s="18">
        <f>IF(C61="","",IF(COUNTIF(C$4:C61,C61)=1,MAX(M$3:M60)+1,""))</f>
        <v/>
      </c>
    </row>
    <row r="62">
      <c r="A62" s="19" t="n"/>
      <c r="B62" s="18" t="n"/>
      <c r="C62" s="18" t="n"/>
      <c r="D62" s="18" t="n"/>
      <c r="E62" s="18" t="n"/>
      <c r="F62" s="15" t="n"/>
      <c r="G62" s="19" t="n"/>
      <c r="H62" s="15">
        <f>IF(B62="","",SUMIF('입금 내역'!$B$4:$B$1003,B62,'입금 내역'!$D$4:$D$1003))</f>
        <v/>
      </c>
      <c r="I62" s="15">
        <f>IF(F62="","",F62-N(H62))</f>
        <v/>
      </c>
      <c r="J62" s="16">
        <f>IF(F62="","",IF(I62&lt;=0,"완납",IF(AND(G62&lt;&gt;"",G62&lt;TODAY()),"연체",IF(N(H62)&gt;0,"부분입금","미입금"))))</f>
        <v/>
      </c>
      <c r="K62" s="17">
        <f>IF(J62="연체",TODAY()-G62,"")</f>
        <v/>
      </c>
      <c r="L62" s="18" t="n"/>
      <c r="M62" s="18">
        <f>IF(C62="","",IF(COUNTIF(C$4:C62,C62)=1,MAX(M$3:M61)+1,""))</f>
        <v/>
      </c>
    </row>
    <row r="63">
      <c r="A63" s="19" t="n"/>
      <c r="B63" s="18" t="n"/>
      <c r="C63" s="18" t="n"/>
      <c r="D63" s="18" t="n"/>
      <c r="E63" s="18" t="n"/>
      <c r="F63" s="15" t="n"/>
      <c r="G63" s="19" t="n"/>
      <c r="H63" s="15">
        <f>IF(B63="","",SUMIF('입금 내역'!$B$4:$B$1003,B63,'입금 내역'!$D$4:$D$1003))</f>
        <v/>
      </c>
      <c r="I63" s="15">
        <f>IF(F63="","",F63-N(H63))</f>
        <v/>
      </c>
      <c r="J63" s="16">
        <f>IF(F63="","",IF(I63&lt;=0,"완납",IF(AND(G63&lt;&gt;"",G63&lt;TODAY()),"연체",IF(N(H63)&gt;0,"부분입금","미입금"))))</f>
        <v/>
      </c>
      <c r="K63" s="17">
        <f>IF(J63="연체",TODAY()-G63,"")</f>
        <v/>
      </c>
      <c r="L63" s="18" t="n"/>
      <c r="M63" s="18">
        <f>IF(C63="","",IF(COUNTIF(C$4:C63,C63)=1,MAX(M$3:M62)+1,""))</f>
        <v/>
      </c>
    </row>
    <row r="64">
      <c r="A64" s="19" t="n"/>
      <c r="B64" s="18" t="n"/>
      <c r="C64" s="18" t="n"/>
      <c r="D64" s="18" t="n"/>
      <c r="E64" s="18" t="n"/>
      <c r="F64" s="15" t="n"/>
      <c r="G64" s="19" t="n"/>
      <c r="H64" s="15">
        <f>IF(B64="","",SUMIF('입금 내역'!$B$4:$B$1003,B64,'입금 내역'!$D$4:$D$1003))</f>
        <v/>
      </c>
      <c r="I64" s="15">
        <f>IF(F64="","",F64-N(H64))</f>
        <v/>
      </c>
      <c r="J64" s="16">
        <f>IF(F64="","",IF(I64&lt;=0,"완납",IF(AND(G64&lt;&gt;"",G64&lt;TODAY()),"연체",IF(N(H64)&gt;0,"부분입금","미입금"))))</f>
        <v/>
      </c>
      <c r="K64" s="17">
        <f>IF(J64="연체",TODAY()-G64,"")</f>
        <v/>
      </c>
      <c r="L64" s="18" t="n"/>
      <c r="M64" s="18">
        <f>IF(C64="","",IF(COUNTIF(C$4:C64,C64)=1,MAX(M$3:M63)+1,""))</f>
        <v/>
      </c>
    </row>
    <row r="65">
      <c r="A65" s="19" t="n"/>
      <c r="B65" s="18" t="n"/>
      <c r="C65" s="18" t="n"/>
      <c r="D65" s="18" t="n"/>
      <c r="E65" s="18" t="n"/>
      <c r="F65" s="15" t="n"/>
      <c r="G65" s="19" t="n"/>
      <c r="H65" s="15">
        <f>IF(B65="","",SUMIF('입금 내역'!$B$4:$B$1003,B65,'입금 내역'!$D$4:$D$1003))</f>
        <v/>
      </c>
      <c r="I65" s="15">
        <f>IF(F65="","",F65-N(H65))</f>
        <v/>
      </c>
      <c r="J65" s="16">
        <f>IF(F65="","",IF(I65&lt;=0,"완납",IF(AND(G65&lt;&gt;"",G65&lt;TODAY()),"연체",IF(N(H65)&gt;0,"부분입금","미입금"))))</f>
        <v/>
      </c>
      <c r="K65" s="17">
        <f>IF(J65="연체",TODAY()-G65,"")</f>
        <v/>
      </c>
      <c r="L65" s="18" t="n"/>
      <c r="M65" s="18">
        <f>IF(C65="","",IF(COUNTIF(C$4:C65,C65)=1,MAX(M$3:M64)+1,""))</f>
        <v/>
      </c>
    </row>
    <row r="66">
      <c r="A66" s="19" t="n"/>
      <c r="B66" s="18" t="n"/>
      <c r="C66" s="18" t="n"/>
      <c r="D66" s="18" t="n"/>
      <c r="E66" s="18" t="n"/>
      <c r="F66" s="15" t="n"/>
      <c r="G66" s="19" t="n"/>
      <c r="H66" s="15">
        <f>IF(B66="","",SUMIF('입금 내역'!$B$4:$B$1003,B66,'입금 내역'!$D$4:$D$1003))</f>
        <v/>
      </c>
      <c r="I66" s="15">
        <f>IF(F66="","",F66-N(H66))</f>
        <v/>
      </c>
      <c r="J66" s="16">
        <f>IF(F66="","",IF(I66&lt;=0,"완납",IF(AND(G66&lt;&gt;"",G66&lt;TODAY()),"연체",IF(N(H66)&gt;0,"부분입금","미입금"))))</f>
        <v/>
      </c>
      <c r="K66" s="17">
        <f>IF(J66="연체",TODAY()-G66,"")</f>
        <v/>
      </c>
      <c r="L66" s="18" t="n"/>
      <c r="M66" s="18">
        <f>IF(C66="","",IF(COUNTIF(C$4:C66,C66)=1,MAX(M$3:M65)+1,""))</f>
        <v/>
      </c>
    </row>
    <row r="67">
      <c r="A67" s="19" t="n"/>
      <c r="B67" s="18" t="n"/>
      <c r="C67" s="18" t="n"/>
      <c r="D67" s="18" t="n"/>
      <c r="E67" s="18" t="n"/>
      <c r="F67" s="15" t="n"/>
      <c r="G67" s="19" t="n"/>
      <c r="H67" s="15">
        <f>IF(B67="","",SUMIF('입금 내역'!$B$4:$B$1003,B67,'입금 내역'!$D$4:$D$1003))</f>
        <v/>
      </c>
      <c r="I67" s="15">
        <f>IF(F67="","",F67-N(H67))</f>
        <v/>
      </c>
      <c r="J67" s="16">
        <f>IF(F67="","",IF(I67&lt;=0,"완납",IF(AND(G67&lt;&gt;"",G67&lt;TODAY()),"연체",IF(N(H67)&gt;0,"부분입금","미입금"))))</f>
        <v/>
      </c>
      <c r="K67" s="17">
        <f>IF(J67="연체",TODAY()-G67,"")</f>
        <v/>
      </c>
      <c r="L67" s="18" t="n"/>
      <c r="M67" s="18">
        <f>IF(C67="","",IF(COUNTIF(C$4:C67,C67)=1,MAX(M$3:M66)+1,""))</f>
        <v/>
      </c>
    </row>
    <row r="68">
      <c r="A68" s="19" t="n"/>
      <c r="B68" s="18" t="n"/>
      <c r="C68" s="18" t="n"/>
      <c r="D68" s="18" t="n"/>
      <c r="E68" s="18" t="n"/>
      <c r="F68" s="15" t="n"/>
      <c r="G68" s="19" t="n"/>
      <c r="H68" s="15">
        <f>IF(B68="","",SUMIF('입금 내역'!$B$4:$B$1003,B68,'입금 내역'!$D$4:$D$1003))</f>
        <v/>
      </c>
      <c r="I68" s="15">
        <f>IF(F68="","",F68-N(H68))</f>
        <v/>
      </c>
      <c r="J68" s="16">
        <f>IF(F68="","",IF(I68&lt;=0,"완납",IF(AND(G68&lt;&gt;"",G68&lt;TODAY()),"연체",IF(N(H68)&gt;0,"부분입금","미입금"))))</f>
        <v/>
      </c>
      <c r="K68" s="17">
        <f>IF(J68="연체",TODAY()-G68,"")</f>
        <v/>
      </c>
      <c r="L68" s="18" t="n"/>
      <c r="M68" s="18">
        <f>IF(C68="","",IF(COUNTIF(C$4:C68,C68)=1,MAX(M$3:M67)+1,""))</f>
        <v/>
      </c>
    </row>
    <row r="69">
      <c r="A69" s="19" t="n"/>
      <c r="B69" s="18" t="n"/>
      <c r="C69" s="18" t="n"/>
      <c r="D69" s="18" t="n"/>
      <c r="E69" s="18" t="n"/>
      <c r="F69" s="15" t="n"/>
      <c r="G69" s="19" t="n"/>
      <c r="H69" s="15">
        <f>IF(B69="","",SUMIF('입금 내역'!$B$4:$B$1003,B69,'입금 내역'!$D$4:$D$1003))</f>
        <v/>
      </c>
      <c r="I69" s="15">
        <f>IF(F69="","",F69-N(H69))</f>
        <v/>
      </c>
      <c r="J69" s="16">
        <f>IF(F69="","",IF(I69&lt;=0,"완납",IF(AND(G69&lt;&gt;"",G69&lt;TODAY()),"연체",IF(N(H69)&gt;0,"부분입금","미입금"))))</f>
        <v/>
      </c>
      <c r="K69" s="17">
        <f>IF(J69="연체",TODAY()-G69,"")</f>
        <v/>
      </c>
      <c r="L69" s="18" t="n"/>
      <c r="M69" s="18">
        <f>IF(C69="","",IF(COUNTIF(C$4:C69,C69)=1,MAX(M$3:M68)+1,""))</f>
        <v/>
      </c>
    </row>
    <row r="70">
      <c r="A70" s="19" t="n"/>
      <c r="B70" s="18" t="n"/>
      <c r="C70" s="18" t="n"/>
      <c r="D70" s="18" t="n"/>
      <c r="E70" s="18" t="n"/>
      <c r="F70" s="15" t="n"/>
      <c r="G70" s="19" t="n"/>
      <c r="H70" s="15">
        <f>IF(B70="","",SUMIF('입금 내역'!$B$4:$B$1003,B70,'입금 내역'!$D$4:$D$1003))</f>
        <v/>
      </c>
      <c r="I70" s="15">
        <f>IF(F70="","",F70-N(H70))</f>
        <v/>
      </c>
      <c r="J70" s="16">
        <f>IF(F70="","",IF(I70&lt;=0,"완납",IF(AND(G70&lt;&gt;"",G70&lt;TODAY()),"연체",IF(N(H70)&gt;0,"부분입금","미입금"))))</f>
        <v/>
      </c>
      <c r="K70" s="17">
        <f>IF(J70="연체",TODAY()-G70,"")</f>
        <v/>
      </c>
      <c r="L70" s="18" t="n"/>
      <c r="M70" s="18">
        <f>IF(C70="","",IF(COUNTIF(C$4:C70,C70)=1,MAX(M$3:M69)+1,""))</f>
        <v/>
      </c>
    </row>
    <row r="71">
      <c r="A71" s="19" t="n"/>
      <c r="B71" s="18" t="n"/>
      <c r="C71" s="18" t="n"/>
      <c r="D71" s="18" t="n"/>
      <c r="E71" s="18" t="n"/>
      <c r="F71" s="15" t="n"/>
      <c r="G71" s="19" t="n"/>
      <c r="H71" s="15">
        <f>IF(B71="","",SUMIF('입금 내역'!$B$4:$B$1003,B71,'입금 내역'!$D$4:$D$1003))</f>
        <v/>
      </c>
      <c r="I71" s="15">
        <f>IF(F71="","",F71-N(H71))</f>
        <v/>
      </c>
      <c r="J71" s="16">
        <f>IF(F71="","",IF(I71&lt;=0,"완납",IF(AND(G71&lt;&gt;"",G71&lt;TODAY()),"연체",IF(N(H71)&gt;0,"부분입금","미입금"))))</f>
        <v/>
      </c>
      <c r="K71" s="17">
        <f>IF(J71="연체",TODAY()-G71,"")</f>
        <v/>
      </c>
      <c r="L71" s="18" t="n"/>
      <c r="M71" s="18">
        <f>IF(C71="","",IF(COUNTIF(C$4:C71,C71)=1,MAX(M$3:M70)+1,""))</f>
        <v/>
      </c>
    </row>
    <row r="72">
      <c r="A72" s="19" t="n"/>
      <c r="B72" s="18" t="n"/>
      <c r="C72" s="18" t="n"/>
      <c r="D72" s="18" t="n"/>
      <c r="E72" s="18" t="n"/>
      <c r="F72" s="15" t="n"/>
      <c r="G72" s="19" t="n"/>
      <c r="H72" s="15">
        <f>IF(B72="","",SUMIF('입금 내역'!$B$4:$B$1003,B72,'입금 내역'!$D$4:$D$1003))</f>
        <v/>
      </c>
      <c r="I72" s="15">
        <f>IF(F72="","",F72-N(H72))</f>
        <v/>
      </c>
      <c r="J72" s="16">
        <f>IF(F72="","",IF(I72&lt;=0,"완납",IF(AND(G72&lt;&gt;"",G72&lt;TODAY()),"연체",IF(N(H72)&gt;0,"부분입금","미입금"))))</f>
        <v/>
      </c>
      <c r="K72" s="17">
        <f>IF(J72="연체",TODAY()-G72,"")</f>
        <v/>
      </c>
      <c r="L72" s="18" t="n"/>
      <c r="M72" s="18">
        <f>IF(C72="","",IF(COUNTIF(C$4:C72,C72)=1,MAX(M$3:M71)+1,""))</f>
        <v/>
      </c>
    </row>
    <row r="73">
      <c r="A73" s="19" t="n"/>
      <c r="B73" s="18" t="n"/>
      <c r="C73" s="18" t="n"/>
      <c r="D73" s="18" t="n"/>
      <c r="E73" s="18" t="n"/>
      <c r="F73" s="15" t="n"/>
      <c r="G73" s="19" t="n"/>
      <c r="H73" s="15">
        <f>IF(B73="","",SUMIF('입금 내역'!$B$4:$B$1003,B73,'입금 내역'!$D$4:$D$1003))</f>
        <v/>
      </c>
      <c r="I73" s="15">
        <f>IF(F73="","",F73-N(H73))</f>
        <v/>
      </c>
      <c r="J73" s="16">
        <f>IF(F73="","",IF(I73&lt;=0,"완납",IF(AND(G73&lt;&gt;"",G73&lt;TODAY()),"연체",IF(N(H73)&gt;0,"부분입금","미입금"))))</f>
        <v/>
      </c>
      <c r="K73" s="17">
        <f>IF(J73="연체",TODAY()-G73,"")</f>
        <v/>
      </c>
      <c r="L73" s="18" t="n"/>
      <c r="M73" s="18">
        <f>IF(C73="","",IF(COUNTIF(C$4:C73,C73)=1,MAX(M$3:M72)+1,""))</f>
        <v/>
      </c>
    </row>
    <row r="74">
      <c r="A74" s="19" t="n"/>
      <c r="B74" s="18" t="n"/>
      <c r="C74" s="18" t="n"/>
      <c r="D74" s="18" t="n"/>
      <c r="E74" s="18" t="n"/>
      <c r="F74" s="15" t="n"/>
      <c r="G74" s="19" t="n"/>
      <c r="H74" s="15">
        <f>IF(B74="","",SUMIF('입금 내역'!$B$4:$B$1003,B74,'입금 내역'!$D$4:$D$1003))</f>
        <v/>
      </c>
      <c r="I74" s="15">
        <f>IF(F74="","",F74-N(H74))</f>
        <v/>
      </c>
      <c r="J74" s="16">
        <f>IF(F74="","",IF(I74&lt;=0,"완납",IF(AND(G74&lt;&gt;"",G74&lt;TODAY()),"연체",IF(N(H74)&gt;0,"부분입금","미입금"))))</f>
        <v/>
      </c>
      <c r="K74" s="17">
        <f>IF(J74="연체",TODAY()-G74,"")</f>
        <v/>
      </c>
      <c r="L74" s="18" t="n"/>
      <c r="M74" s="18">
        <f>IF(C74="","",IF(COUNTIF(C$4:C74,C74)=1,MAX(M$3:M73)+1,""))</f>
        <v/>
      </c>
    </row>
    <row r="75">
      <c r="A75" s="19" t="n"/>
      <c r="B75" s="18" t="n"/>
      <c r="C75" s="18" t="n"/>
      <c r="D75" s="18" t="n"/>
      <c r="E75" s="18" t="n"/>
      <c r="F75" s="15" t="n"/>
      <c r="G75" s="19" t="n"/>
      <c r="H75" s="15">
        <f>IF(B75="","",SUMIF('입금 내역'!$B$4:$B$1003,B75,'입금 내역'!$D$4:$D$1003))</f>
        <v/>
      </c>
      <c r="I75" s="15">
        <f>IF(F75="","",F75-N(H75))</f>
        <v/>
      </c>
      <c r="J75" s="16">
        <f>IF(F75="","",IF(I75&lt;=0,"완납",IF(AND(G75&lt;&gt;"",G75&lt;TODAY()),"연체",IF(N(H75)&gt;0,"부분입금","미입금"))))</f>
        <v/>
      </c>
      <c r="K75" s="17">
        <f>IF(J75="연체",TODAY()-G75,"")</f>
        <v/>
      </c>
      <c r="L75" s="18" t="n"/>
      <c r="M75" s="18">
        <f>IF(C75="","",IF(COUNTIF(C$4:C75,C75)=1,MAX(M$3:M74)+1,""))</f>
        <v/>
      </c>
    </row>
    <row r="76">
      <c r="A76" s="19" t="n"/>
      <c r="B76" s="18" t="n"/>
      <c r="C76" s="18" t="n"/>
      <c r="D76" s="18" t="n"/>
      <c r="E76" s="18" t="n"/>
      <c r="F76" s="15" t="n"/>
      <c r="G76" s="19" t="n"/>
      <c r="H76" s="15">
        <f>IF(B76="","",SUMIF('입금 내역'!$B$4:$B$1003,B76,'입금 내역'!$D$4:$D$1003))</f>
        <v/>
      </c>
      <c r="I76" s="15">
        <f>IF(F76="","",F76-N(H76))</f>
        <v/>
      </c>
      <c r="J76" s="16">
        <f>IF(F76="","",IF(I76&lt;=0,"완납",IF(AND(G76&lt;&gt;"",G76&lt;TODAY()),"연체",IF(N(H76)&gt;0,"부분입금","미입금"))))</f>
        <v/>
      </c>
      <c r="K76" s="17">
        <f>IF(J76="연체",TODAY()-G76,"")</f>
        <v/>
      </c>
      <c r="L76" s="18" t="n"/>
      <c r="M76" s="18">
        <f>IF(C76="","",IF(COUNTIF(C$4:C76,C76)=1,MAX(M$3:M75)+1,""))</f>
        <v/>
      </c>
    </row>
    <row r="77">
      <c r="A77" s="19" t="n"/>
      <c r="B77" s="18" t="n"/>
      <c r="C77" s="18" t="n"/>
      <c r="D77" s="18" t="n"/>
      <c r="E77" s="18" t="n"/>
      <c r="F77" s="15" t="n"/>
      <c r="G77" s="19" t="n"/>
      <c r="H77" s="15">
        <f>IF(B77="","",SUMIF('입금 내역'!$B$4:$B$1003,B77,'입금 내역'!$D$4:$D$1003))</f>
        <v/>
      </c>
      <c r="I77" s="15">
        <f>IF(F77="","",F77-N(H77))</f>
        <v/>
      </c>
      <c r="J77" s="16">
        <f>IF(F77="","",IF(I77&lt;=0,"완납",IF(AND(G77&lt;&gt;"",G77&lt;TODAY()),"연체",IF(N(H77)&gt;0,"부분입금","미입금"))))</f>
        <v/>
      </c>
      <c r="K77" s="17">
        <f>IF(J77="연체",TODAY()-G77,"")</f>
        <v/>
      </c>
      <c r="L77" s="18" t="n"/>
      <c r="M77" s="18">
        <f>IF(C77="","",IF(COUNTIF(C$4:C77,C77)=1,MAX(M$3:M76)+1,""))</f>
        <v/>
      </c>
    </row>
    <row r="78">
      <c r="A78" s="19" t="n"/>
      <c r="B78" s="18" t="n"/>
      <c r="C78" s="18" t="n"/>
      <c r="D78" s="18" t="n"/>
      <c r="E78" s="18" t="n"/>
      <c r="F78" s="15" t="n"/>
      <c r="G78" s="19" t="n"/>
      <c r="H78" s="15">
        <f>IF(B78="","",SUMIF('입금 내역'!$B$4:$B$1003,B78,'입금 내역'!$D$4:$D$1003))</f>
        <v/>
      </c>
      <c r="I78" s="15">
        <f>IF(F78="","",F78-N(H78))</f>
        <v/>
      </c>
      <c r="J78" s="16">
        <f>IF(F78="","",IF(I78&lt;=0,"완납",IF(AND(G78&lt;&gt;"",G78&lt;TODAY()),"연체",IF(N(H78)&gt;0,"부분입금","미입금"))))</f>
        <v/>
      </c>
      <c r="K78" s="17">
        <f>IF(J78="연체",TODAY()-G78,"")</f>
        <v/>
      </c>
      <c r="L78" s="18" t="n"/>
      <c r="M78" s="18">
        <f>IF(C78="","",IF(COUNTIF(C$4:C78,C78)=1,MAX(M$3:M77)+1,""))</f>
        <v/>
      </c>
    </row>
    <row r="79">
      <c r="A79" s="19" t="n"/>
      <c r="B79" s="18" t="n"/>
      <c r="C79" s="18" t="n"/>
      <c r="D79" s="18" t="n"/>
      <c r="E79" s="18" t="n"/>
      <c r="F79" s="15" t="n"/>
      <c r="G79" s="19" t="n"/>
      <c r="H79" s="15">
        <f>IF(B79="","",SUMIF('입금 내역'!$B$4:$B$1003,B79,'입금 내역'!$D$4:$D$1003))</f>
        <v/>
      </c>
      <c r="I79" s="15">
        <f>IF(F79="","",F79-N(H79))</f>
        <v/>
      </c>
      <c r="J79" s="16">
        <f>IF(F79="","",IF(I79&lt;=0,"완납",IF(AND(G79&lt;&gt;"",G79&lt;TODAY()),"연체",IF(N(H79)&gt;0,"부분입금","미입금"))))</f>
        <v/>
      </c>
      <c r="K79" s="17">
        <f>IF(J79="연체",TODAY()-G79,"")</f>
        <v/>
      </c>
      <c r="L79" s="18" t="n"/>
      <c r="M79" s="18">
        <f>IF(C79="","",IF(COUNTIF(C$4:C79,C79)=1,MAX(M$3:M78)+1,""))</f>
        <v/>
      </c>
    </row>
    <row r="80">
      <c r="A80" s="19" t="n"/>
      <c r="B80" s="18" t="n"/>
      <c r="C80" s="18" t="n"/>
      <c r="D80" s="18" t="n"/>
      <c r="E80" s="18" t="n"/>
      <c r="F80" s="15" t="n"/>
      <c r="G80" s="19" t="n"/>
      <c r="H80" s="15">
        <f>IF(B80="","",SUMIF('입금 내역'!$B$4:$B$1003,B80,'입금 내역'!$D$4:$D$1003))</f>
        <v/>
      </c>
      <c r="I80" s="15">
        <f>IF(F80="","",F80-N(H80))</f>
        <v/>
      </c>
      <c r="J80" s="16">
        <f>IF(F80="","",IF(I80&lt;=0,"완납",IF(AND(G80&lt;&gt;"",G80&lt;TODAY()),"연체",IF(N(H80)&gt;0,"부분입금","미입금"))))</f>
        <v/>
      </c>
      <c r="K80" s="17">
        <f>IF(J80="연체",TODAY()-G80,"")</f>
        <v/>
      </c>
      <c r="L80" s="18" t="n"/>
      <c r="M80" s="18">
        <f>IF(C80="","",IF(COUNTIF(C$4:C80,C80)=1,MAX(M$3:M79)+1,""))</f>
        <v/>
      </c>
    </row>
    <row r="81">
      <c r="A81" s="19" t="n"/>
      <c r="B81" s="18" t="n"/>
      <c r="C81" s="18" t="n"/>
      <c r="D81" s="18" t="n"/>
      <c r="E81" s="18" t="n"/>
      <c r="F81" s="15" t="n"/>
      <c r="G81" s="19" t="n"/>
      <c r="H81" s="15">
        <f>IF(B81="","",SUMIF('입금 내역'!$B$4:$B$1003,B81,'입금 내역'!$D$4:$D$1003))</f>
        <v/>
      </c>
      <c r="I81" s="15">
        <f>IF(F81="","",F81-N(H81))</f>
        <v/>
      </c>
      <c r="J81" s="16">
        <f>IF(F81="","",IF(I81&lt;=0,"완납",IF(AND(G81&lt;&gt;"",G81&lt;TODAY()),"연체",IF(N(H81)&gt;0,"부분입금","미입금"))))</f>
        <v/>
      </c>
      <c r="K81" s="17">
        <f>IF(J81="연체",TODAY()-G81,"")</f>
        <v/>
      </c>
      <c r="L81" s="18" t="n"/>
      <c r="M81" s="18">
        <f>IF(C81="","",IF(COUNTIF(C$4:C81,C81)=1,MAX(M$3:M80)+1,""))</f>
        <v/>
      </c>
    </row>
    <row r="82">
      <c r="A82" s="19" t="n"/>
      <c r="B82" s="18" t="n"/>
      <c r="C82" s="18" t="n"/>
      <c r="D82" s="18" t="n"/>
      <c r="E82" s="18" t="n"/>
      <c r="F82" s="15" t="n"/>
      <c r="G82" s="19" t="n"/>
      <c r="H82" s="15">
        <f>IF(B82="","",SUMIF('입금 내역'!$B$4:$B$1003,B82,'입금 내역'!$D$4:$D$1003))</f>
        <v/>
      </c>
      <c r="I82" s="15">
        <f>IF(F82="","",F82-N(H82))</f>
        <v/>
      </c>
      <c r="J82" s="16">
        <f>IF(F82="","",IF(I82&lt;=0,"완납",IF(AND(G82&lt;&gt;"",G82&lt;TODAY()),"연체",IF(N(H82)&gt;0,"부분입금","미입금"))))</f>
        <v/>
      </c>
      <c r="K82" s="17">
        <f>IF(J82="연체",TODAY()-G82,"")</f>
        <v/>
      </c>
      <c r="L82" s="18" t="n"/>
      <c r="M82" s="18">
        <f>IF(C82="","",IF(COUNTIF(C$4:C82,C82)=1,MAX(M$3:M81)+1,""))</f>
        <v/>
      </c>
    </row>
    <row r="83">
      <c r="A83" s="19" t="n"/>
      <c r="B83" s="18" t="n"/>
      <c r="C83" s="18" t="n"/>
      <c r="D83" s="18" t="n"/>
      <c r="E83" s="18" t="n"/>
      <c r="F83" s="15" t="n"/>
      <c r="G83" s="19" t="n"/>
      <c r="H83" s="15">
        <f>IF(B83="","",SUMIF('입금 내역'!$B$4:$B$1003,B83,'입금 내역'!$D$4:$D$1003))</f>
        <v/>
      </c>
      <c r="I83" s="15">
        <f>IF(F83="","",F83-N(H83))</f>
        <v/>
      </c>
      <c r="J83" s="16">
        <f>IF(F83="","",IF(I83&lt;=0,"완납",IF(AND(G83&lt;&gt;"",G83&lt;TODAY()),"연체",IF(N(H83)&gt;0,"부분입금","미입금"))))</f>
        <v/>
      </c>
      <c r="K83" s="17">
        <f>IF(J83="연체",TODAY()-G83,"")</f>
        <v/>
      </c>
      <c r="L83" s="18" t="n"/>
      <c r="M83" s="18">
        <f>IF(C83="","",IF(COUNTIF(C$4:C83,C83)=1,MAX(M$3:M82)+1,""))</f>
        <v/>
      </c>
    </row>
    <row r="84">
      <c r="A84" s="19" t="n"/>
      <c r="B84" s="18" t="n"/>
      <c r="C84" s="18" t="n"/>
      <c r="D84" s="18" t="n"/>
      <c r="E84" s="18" t="n"/>
      <c r="F84" s="15" t="n"/>
      <c r="G84" s="19" t="n"/>
      <c r="H84" s="15">
        <f>IF(B84="","",SUMIF('입금 내역'!$B$4:$B$1003,B84,'입금 내역'!$D$4:$D$1003))</f>
        <v/>
      </c>
      <c r="I84" s="15">
        <f>IF(F84="","",F84-N(H84))</f>
        <v/>
      </c>
      <c r="J84" s="16">
        <f>IF(F84="","",IF(I84&lt;=0,"완납",IF(AND(G84&lt;&gt;"",G84&lt;TODAY()),"연체",IF(N(H84)&gt;0,"부분입금","미입금"))))</f>
        <v/>
      </c>
      <c r="K84" s="17">
        <f>IF(J84="연체",TODAY()-G84,"")</f>
        <v/>
      </c>
      <c r="L84" s="18" t="n"/>
      <c r="M84" s="18">
        <f>IF(C84="","",IF(COUNTIF(C$4:C84,C84)=1,MAX(M$3:M83)+1,""))</f>
        <v/>
      </c>
    </row>
    <row r="85">
      <c r="A85" s="19" t="n"/>
      <c r="B85" s="18" t="n"/>
      <c r="C85" s="18" t="n"/>
      <c r="D85" s="18" t="n"/>
      <c r="E85" s="18" t="n"/>
      <c r="F85" s="15" t="n"/>
      <c r="G85" s="19" t="n"/>
      <c r="H85" s="15">
        <f>IF(B85="","",SUMIF('입금 내역'!$B$4:$B$1003,B85,'입금 내역'!$D$4:$D$1003))</f>
        <v/>
      </c>
      <c r="I85" s="15">
        <f>IF(F85="","",F85-N(H85))</f>
        <v/>
      </c>
      <c r="J85" s="16">
        <f>IF(F85="","",IF(I85&lt;=0,"완납",IF(AND(G85&lt;&gt;"",G85&lt;TODAY()),"연체",IF(N(H85)&gt;0,"부분입금","미입금"))))</f>
        <v/>
      </c>
      <c r="K85" s="17">
        <f>IF(J85="연체",TODAY()-G85,"")</f>
        <v/>
      </c>
      <c r="L85" s="18" t="n"/>
      <c r="M85" s="18">
        <f>IF(C85="","",IF(COUNTIF(C$4:C85,C85)=1,MAX(M$3:M84)+1,""))</f>
        <v/>
      </c>
    </row>
    <row r="86">
      <c r="A86" s="19" t="n"/>
      <c r="B86" s="18" t="n"/>
      <c r="C86" s="18" t="n"/>
      <c r="D86" s="18" t="n"/>
      <c r="E86" s="18" t="n"/>
      <c r="F86" s="15" t="n"/>
      <c r="G86" s="19" t="n"/>
      <c r="H86" s="15">
        <f>IF(B86="","",SUMIF('입금 내역'!$B$4:$B$1003,B86,'입금 내역'!$D$4:$D$1003))</f>
        <v/>
      </c>
      <c r="I86" s="15">
        <f>IF(F86="","",F86-N(H86))</f>
        <v/>
      </c>
      <c r="J86" s="16">
        <f>IF(F86="","",IF(I86&lt;=0,"완납",IF(AND(G86&lt;&gt;"",G86&lt;TODAY()),"연체",IF(N(H86)&gt;0,"부분입금","미입금"))))</f>
        <v/>
      </c>
      <c r="K86" s="17">
        <f>IF(J86="연체",TODAY()-G86,"")</f>
        <v/>
      </c>
      <c r="L86" s="18" t="n"/>
      <c r="M86" s="18">
        <f>IF(C86="","",IF(COUNTIF(C$4:C86,C86)=1,MAX(M$3:M85)+1,""))</f>
        <v/>
      </c>
    </row>
    <row r="87">
      <c r="A87" s="19" t="n"/>
      <c r="B87" s="18" t="n"/>
      <c r="C87" s="18" t="n"/>
      <c r="D87" s="18" t="n"/>
      <c r="E87" s="18" t="n"/>
      <c r="F87" s="15" t="n"/>
      <c r="G87" s="19" t="n"/>
      <c r="H87" s="15">
        <f>IF(B87="","",SUMIF('입금 내역'!$B$4:$B$1003,B87,'입금 내역'!$D$4:$D$1003))</f>
        <v/>
      </c>
      <c r="I87" s="15">
        <f>IF(F87="","",F87-N(H87))</f>
        <v/>
      </c>
      <c r="J87" s="16">
        <f>IF(F87="","",IF(I87&lt;=0,"완납",IF(AND(G87&lt;&gt;"",G87&lt;TODAY()),"연체",IF(N(H87)&gt;0,"부분입금","미입금"))))</f>
        <v/>
      </c>
      <c r="K87" s="17">
        <f>IF(J87="연체",TODAY()-G87,"")</f>
        <v/>
      </c>
      <c r="L87" s="18" t="n"/>
      <c r="M87" s="18">
        <f>IF(C87="","",IF(COUNTIF(C$4:C87,C87)=1,MAX(M$3:M86)+1,""))</f>
        <v/>
      </c>
    </row>
    <row r="88">
      <c r="A88" s="19" t="n"/>
      <c r="B88" s="18" t="n"/>
      <c r="C88" s="18" t="n"/>
      <c r="D88" s="18" t="n"/>
      <c r="E88" s="18" t="n"/>
      <c r="F88" s="15" t="n"/>
      <c r="G88" s="19" t="n"/>
      <c r="H88" s="15">
        <f>IF(B88="","",SUMIF('입금 내역'!$B$4:$B$1003,B88,'입금 내역'!$D$4:$D$1003))</f>
        <v/>
      </c>
      <c r="I88" s="15">
        <f>IF(F88="","",F88-N(H88))</f>
        <v/>
      </c>
      <c r="J88" s="16">
        <f>IF(F88="","",IF(I88&lt;=0,"완납",IF(AND(G88&lt;&gt;"",G88&lt;TODAY()),"연체",IF(N(H88)&gt;0,"부분입금","미입금"))))</f>
        <v/>
      </c>
      <c r="K88" s="17">
        <f>IF(J88="연체",TODAY()-G88,"")</f>
        <v/>
      </c>
      <c r="L88" s="18" t="n"/>
      <c r="M88" s="18">
        <f>IF(C88="","",IF(COUNTIF(C$4:C88,C88)=1,MAX(M$3:M87)+1,""))</f>
        <v/>
      </c>
    </row>
    <row r="89">
      <c r="A89" s="19" t="n"/>
      <c r="B89" s="18" t="n"/>
      <c r="C89" s="18" t="n"/>
      <c r="D89" s="18" t="n"/>
      <c r="E89" s="18" t="n"/>
      <c r="F89" s="15" t="n"/>
      <c r="G89" s="19" t="n"/>
      <c r="H89" s="15">
        <f>IF(B89="","",SUMIF('입금 내역'!$B$4:$B$1003,B89,'입금 내역'!$D$4:$D$1003))</f>
        <v/>
      </c>
      <c r="I89" s="15">
        <f>IF(F89="","",F89-N(H89))</f>
        <v/>
      </c>
      <c r="J89" s="16">
        <f>IF(F89="","",IF(I89&lt;=0,"완납",IF(AND(G89&lt;&gt;"",G89&lt;TODAY()),"연체",IF(N(H89)&gt;0,"부분입금","미입금"))))</f>
        <v/>
      </c>
      <c r="K89" s="17">
        <f>IF(J89="연체",TODAY()-G89,"")</f>
        <v/>
      </c>
      <c r="L89" s="18" t="n"/>
      <c r="M89" s="18">
        <f>IF(C89="","",IF(COUNTIF(C$4:C89,C89)=1,MAX(M$3:M88)+1,""))</f>
        <v/>
      </c>
    </row>
    <row r="90">
      <c r="A90" s="19" t="n"/>
      <c r="B90" s="18" t="n"/>
      <c r="C90" s="18" t="n"/>
      <c r="D90" s="18" t="n"/>
      <c r="E90" s="18" t="n"/>
      <c r="F90" s="15" t="n"/>
      <c r="G90" s="19" t="n"/>
      <c r="H90" s="15">
        <f>IF(B90="","",SUMIF('입금 내역'!$B$4:$B$1003,B90,'입금 내역'!$D$4:$D$1003))</f>
        <v/>
      </c>
      <c r="I90" s="15">
        <f>IF(F90="","",F90-N(H90))</f>
        <v/>
      </c>
      <c r="J90" s="16">
        <f>IF(F90="","",IF(I90&lt;=0,"완납",IF(AND(G90&lt;&gt;"",G90&lt;TODAY()),"연체",IF(N(H90)&gt;0,"부분입금","미입금"))))</f>
        <v/>
      </c>
      <c r="K90" s="17">
        <f>IF(J90="연체",TODAY()-G90,"")</f>
        <v/>
      </c>
      <c r="L90" s="18" t="n"/>
      <c r="M90" s="18">
        <f>IF(C90="","",IF(COUNTIF(C$4:C90,C90)=1,MAX(M$3:M89)+1,""))</f>
        <v/>
      </c>
    </row>
    <row r="91">
      <c r="A91" s="19" t="n"/>
      <c r="B91" s="18" t="n"/>
      <c r="C91" s="18" t="n"/>
      <c r="D91" s="18" t="n"/>
      <c r="E91" s="18" t="n"/>
      <c r="F91" s="15" t="n"/>
      <c r="G91" s="19" t="n"/>
      <c r="H91" s="15">
        <f>IF(B91="","",SUMIF('입금 내역'!$B$4:$B$1003,B91,'입금 내역'!$D$4:$D$1003))</f>
        <v/>
      </c>
      <c r="I91" s="15">
        <f>IF(F91="","",F91-N(H91))</f>
        <v/>
      </c>
      <c r="J91" s="16">
        <f>IF(F91="","",IF(I91&lt;=0,"완납",IF(AND(G91&lt;&gt;"",G91&lt;TODAY()),"연체",IF(N(H91)&gt;0,"부분입금","미입금"))))</f>
        <v/>
      </c>
      <c r="K91" s="17">
        <f>IF(J91="연체",TODAY()-G91,"")</f>
        <v/>
      </c>
      <c r="L91" s="18" t="n"/>
      <c r="M91" s="18">
        <f>IF(C91="","",IF(COUNTIF(C$4:C91,C91)=1,MAX(M$3:M90)+1,""))</f>
        <v/>
      </c>
    </row>
    <row r="92">
      <c r="A92" s="19" t="n"/>
      <c r="B92" s="18" t="n"/>
      <c r="C92" s="18" t="n"/>
      <c r="D92" s="18" t="n"/>
      <c r="E92" s="18" t="n"/>
      <c r="F92" s="15" t="n"/>
      <c r="G92" s="19" t="n"/>
      <c r="H92" s="15">
        <f>IF(B92="","",SUMIF('입금 내역'!$B$4:$B$1003,B92,'입금 내역'!$D$4:$D$1003))</f>
        <v/>
      </c>
      <c r="I92" s="15">
        <f>IF(F92="","",F92-N(H92))</f>
        <v/>
      </c>
      <c r="J92" s="16">
        <f>IF(F92="","",IF(I92&lt;=0,"완납",IF(AND(G92&lt;&gt;"",G92&lt;TODAY()),"연체",IF(N(H92)&gt;0,"부분입금","미입금"))))</f>
        <v/>
      </c>
      <c r="K92" s="17">
        <f>IF(J92="연체",TODAY()-G92,"")</f>
        <v/>
      </c>
      <c r="L92" s="18" t="n"/>
      <c r="M92" s="18">
        <f>IF(C92="","",IF(COUNTIF(C$4:C92,C92)=1,MAX(M$3:M91)+1,""))</f>
        <v/>
      </c>
    </row>
    <row r="93">
      <c r="A93" s="19" t="n"/>
      <c r="B93" s="18" t="n"/>
      <c r="C93" s="18" t="n"/>
      <c r="D93" s="18" t="n"/>
      <c r="E93" s="18" t="n"/>
      <c r="F93" s="15" t="n"/>
      <c r="G93" s="19" t="n"/>
      <c r="H93" s="15">
        <f>IF(B93="","",SUMIF('입금 내역'!$B$4:$B$1003,B93,'입금 내역'!$D$4:$D$1003))</f>
        <v/>
      </c>
      <c r="I93" s="15">
        <f>IF(F93="","",F93-N(H93))</f>
        <v/>
      </c>
      <c r="J93" s="16">
        <f>IF(F93="","",IF(I93&lt;=0,"완납",IF(AND(G93&lt;&gt;"",G93&lt;TODAY()),"연체",IF(N(H93)&gt;0,"부분입금","미입금"))))</f>
        <v/>
      </c>
      <c r="K93" s="17">
        <f>IF(J93="연체",TODAY()-G93,"")</f>
        <v/>
      </c>
      <c r="L93" s="18" t="n"/>
      <c r="M93" s="18">
        <f>IF(C93="","",IF(COUNTIF(C$4:C93,C93)=1,MAX(M$3:M92)+1,""))</f>
        <v/>
      </c>
    </row>
    <row r="94">
      <c r="A94" s="19" t="n"/>
      <c r="B94" s="18" t="n"/>
      <c r="C94" s="18" t="n"/>
      <c r="D94" s="18" t="n"/>
      <c r="E94" s="18" t="n"/>
      <c r="F94" s="15" t="n"/>
      <c r="G94" s="19" t="n"/>
      <c r="H94" s="15">
        <f>IF(B94="","",SUMIF('입금 내역'!$B$4:$B$1003,B94,'입금 내역'!$D$4:$D$1003))</f>
        <v/>
      </c>
      <c r="I94" s="15">
        <f>IF(F94="","",F94-N(H94))</f>
        <v/>
      </c>
      <c r="J94" s="16">
        <f>IF(F94="","",IF(I94&lt;=0,"완납",IF(AND(G94&lt;&gt;"",G94&lt;TODAY()),"연체",IF(N(H94)&gt;0,"부분입금","미입금"))))</f>
        <v/>
      </c>
      <c r="K94" s="17">
        <f>IF(J94="연체",TODAY()-G94,"")</f>
        <v/>
      </c>
      <c r="L94" s="18" t="n"/>
      <c r="M94" s="18">
        <f>IF(C94="","",IF(COUNTIF(C$4:C94,C94)=1,MAX(M$3:M93)+1,""))</f>
        <v/>
      </c>
    </row>
    <row r="95">
      <c r="A95" s="19" t="n"/>
      <c r="B95" s="18" t="n"/>
      <c r="C95" s="18" t="n"/>
      <c r="D95" s="18" t="n"/>
      <c r="E95" s="18" t="n"/>
      <c r="F95" s="15" t="n"/>
      <c r="G95" s="19" t="n"/>
      <c r="H95" s="15">
        <f>IF(B95="","",SUMIF('입금 내역'!$B$4:$B$1003,B95,'입금 내역'!$D$4:$D$1003))</f>
        <v/>
      </c>
      <c r="I95" s="15">
        <f>IF(F95="","",F95-N(H95))</f>
        <v/>
      </c>
      <c r="J95" s="16">
        <f>IF(F95="","",IF(I95&lt;=0,"완납",IF(AND(G95&lt;&gt;"",G95&lt;TODAY()),"연체",IF(N(H95)&gt;0,"부분입금","미입금"))))</f>
        <v/>
      </c>
      <c r="K95" s="17">
        <f>IF(J95="연체",TODAY()-G95,"")</f>
        <v/>
      </c>
      <c r="L95" s="18" t="n"/>
      <c r="M95" s="18">
        <f>IF(C95="","",IF(COUNTIF(C$4:C95,C95)=1,MAX(M$3:M94)+1,""))</f>
        <v/>
      </c>
    </row>
    <row r="96">
      <c r="A96" s="19" t="n"/>
      <c r="B96" s="18" t="n"/>
      <c r="C96" s="18" t="n"/>
      <c r="D96" s="18" t="n"/>
      <c r="E96" s="18" t="n"/>
      <c r="F96" s="15" t="n"/>
      <c r="G96" s="19" t="n"/>
      <c r="H96" s="15">
        <f>IF(B96="","",SUMIF('입금 내역'!$B$4:$B$1003,B96,'입금 내역'!$D$4:$D$1003))</f>
        <v/>
      </c>
      <c r="I96" s="15">
        <f>IF(F96="","",F96-N(H96))</f>
        <v/>
      </c>
      <c r="J96" s="16">
        <f>IF(F96="","",IF(I96&lt;=0,"완납",IF(AND(G96&lt;&gt;"",G96&lt;TODAY()),"연체",IF(N(H96)&gt;0,"부분입금","미입금"))))</f>
        <v/>
      </c>
      <c r="K96" s="17">
        <f>IF(J96="연체",TODAY()-G96,"")</f>
        <v/>
      </c>
      <c r="L96" s="18" t="n"/>
      <c r="M96" s="18">
        <f>IF(C96="","",IF(COUNTIF(C$4:C96,C96)=1,MAX(M$3:M95)+1,""))</f>
        <v/>
      </c>
    </row>
    <row r="97">
      <c r="A97" s="19" t="n"/>
      <c r="B97" s="18" t="n"/>
      <c r="C97" s="18" t="n"/>
      <c r="D97" s="18" t="n"/>
      <c r="E97" s="18" t="n"/>
      <c r="F97" s="15" t="n"/>
      <c r="G97" s="19" t="n"/>
      <c r="H97" s="15">
        <f>IF(B97="","",SUMIF('입금 내역'!$B$4:$B$1003,B97,'입금 내역'!$D$4:$D$1003))</f>
        <v/>
      </c>
      <c r="I97" s="15">
        <f>IF(F97="","",F97-N(H97))</f>
        <v/>
      </c>
      <c r="J97" s="16">
        <f>IF(F97="","",IF(I97&lt;=0,"완납",IF(AND(G97&lt;&gt;"",G97&lt;TODAY()),"연체",IF(N(H97)&gt;0,"부분입금","미입금"))))</f>
        <v/>
      </c>
      <c r="K97" s="17">
        <f>IF(J97="연체",TODAY()-G97,"")</f>
        <v/>
      </c>
      <c r="L97" s="18" t="n"/>
      <c r="M97" s="18">
        <f>IF(C97="","",IF(COUNTIF(C$4:C97,C97)=1,MAX(M$3:M96)+1,""))</f>
        <v/>
      </c>
    </row>
    <row r="98">
      <c r="A98" s="19" t="n"/>
      <c r="B98" s="18" t="n"/>
      <c r="C98" s="18" t="n"/>
      <c r="D98" s="18" t="n"/>
      <c r="E98" s="18" t="n"/>
      <c r="F98" s="15" t="n"/>
      <c r="G98" s="19" t="n"/>
      <c r="H98" s="15">
        <f>IF(B98="","",SUMIF('입금 내역'!$B$4:$B$1003,B98,'입금 내역'!$D$4:$D$1003))</f>
        <v/>
      </c>
      <c r="I98" s="15">
        <f>IF(F98="","",F98-N(H98))</f>
        <v/>
      </c>
      <c r="J98" s="16">
        <f>IF(F98="","",IF(I98&lt;=0,"완납",IF(AND(G98&lt;&gt;"",G98&lt;TODAY()),"연체",IF(N(H98)&gt;0,"부분입금","미입금"))))</f>
        <v/>
      </c>
      <c r="K98" s="17">
        <f>IF(J98="연체",TODAY()-G98,"")</f>
        <v/>
      </c>
      <c r="L98" s="18" t="n"/>
      <c r="M98" s="18">
        <f>IF(C98="","",IF(COUNTIF(C$4:C98,C98)=1,MAX(M$3:M97)+1,""))</f>
        <v/>
      </c>
    </row>
    <row r="99">
      <c r="A99" s="19" t="n"/>
      <c r="B99" s="18" t="n"/>
      <c r="C99" s="18" t="n"/>
      <c r="D99" s="18" t="n"/>
      <c r="E99" s="18" t="n"/>
      <c r="F99" s="15" t="n"/>
      <c r="G99" s="19" t="n"/>
      <c r="H99" s="15">
        <f>IF(B99="","",SUMIF('입금 내역'!$B$4:$B$1003,B99,'입금 내역'!$D$4:$D$1003))</f>
        <v/>
      </c>
      <c r="I99" s="15">
        <f>IF(F99="","",F99-N(H99))</f>
        <v/>
      </c>
      <c r="J99" s="16">
        <f>IF(F99="","",IF(I99&lt;=0,"완납",IF(AND(G99&lt;&gt;"",G99&lt;TODAY()),"연체",IF(N(H99)&gt;0,"부분입금","미입금"))))</f>
        <v/>
      </c>
      <c r="K99" s="17">
        <f>IF(J99="연체",TODAY()-G99,"")</f>
        <v/>
      </c>
      <c r="L99" s="18" t="n"/>
      <c r="M99" s="18">
        <f>IF(C99="","",IF(COUNTIF(C$4:C99,C99)=1,MAX(M$3:M98)+1,""))</f>
        <v/>
      </c>
    </row>
    <row r="100">
      <c r="A100" s="19" t="n"/>
      <c r="B100" s="18" t="n"/>
      <c r="C100" s="18" t="n"/>
      <c r="D100" s="18" t="n"/>
      <c r="E100" s="18" t="n"/>
      <c r="F100" s="15" t="n"/>
      <c r="G100" s="19" t="n"/>
      <c r="H100" s="15">
        <f>IF(B100="","",SUMIF('입금 내역'!$B$4:$B$1003,B100,'입금 내역'!$D$4:$D$1003))</f>
        <v/>
      </c>
      <c r="I100" s="15">
        <f>IF(F100="","",F100-N(H100))</f>
        <v/>
      </c>
      <c r="J100" s="16">
        <f>IF(F100="","",IF(I100&lt;=0,"완납",IF(AND(G100&lt;&gt;"",G100&lt;TODAY()),"연체",IF(N(H100)&gt;0,"부분입금","미입금"))))</f>
        <v/>
      </c>
      <c r="K100" s="17">
        <f>IF(J100="연체",TODAY()-G100,"")</f>
        <v/>
      </c>
      <c r="L100" s="18" t="n"/>
      <c r="M100" s="18">
        <f>IF(C100="","",IF(COUNTIF(C$4:C100,C100)=1,MAX(M$3:M99)+1,""))</f>
        <v/>
      </c>
    </row>
    <row r="101">
      <c r="A101" s="19" t="n"/>
      <c r="B101" s="18" t="n"/>
      <c r="C101" s="18" t="n"/>
      <c r="D101" s="18" t="n"/>
      <c r="E101" s="18" t="n"/>
      <c r="F101" s="15" t="n"/>
      <c r="G101" s="19" t="n"/>
      <c r="H101" s="15">
        <f>IF(B101="","",SUMIF('입금 내역'!$B$4:$B$1003,B101,'입금 내역'!$D$4:$D$1003))</f>
        <v/>
      </c>
      <c r="I101" s="15">
        <f>IF(F101="","",F101-N(H101))</f>
        <v/>
      </c>
      <c r="J101" s="16">
        <f>IF(F101="","",IF(I101&lt;=0,"완납",IF(AND(G101&lt;&gt;"",G101&lt;TODAY()),"연체",IF(N(H101)&gt;0,"부분입금","미입금"))))</f>
        <v/>
      </c>
      <c r="K101" s="17">
        <f>IF(J101="연체",TODAY()-G101,"")</f>
        <v/>
      </c>
      <c r="L101" s="18" t="n"/>
      <c r="M101" s="18">
        <f>IF(C101="","",IF(COUNTIF(C$4:C101,C101)=1,MAX(M$3:M100)+1,""))</f>
        <v/>
      </c>
    </row>
    <row r="102">
      <c r="A102" s="19" t="n"/>
      <c r="B102" s="18" t="n"/>
      <c r="C102" s="18" t="n"/>
      <c r="D102" s="18" t="n"/>
      <c r="E102" s="18" t="n"/>
      <c r="F102" s="15" t="n"/>
      <c r="G102" s="19" t="n"/>
      <c r="H102" s="15">
        <f>IF(B102="","",SUMIF('입금 내역'!$B$4:$B$1003,B102,'입금 내역'!$D$4:$D$1003))</f>
        <v/>
      </c>
      <c r="I102" s="15">
        <f>IF(F102="","",F102-N(H102))</f>
        <v/>
      </c>
      <c r="J102" s="16">
        <f>IF(F102="","",IF(I102&lt;=0,"완납",IF(AND(G102&lt;&gt;"",G102&lt;TODAY()),"연체",IF(N(H102)&gt;0,"부분입금","미입금"))))</f>
        <v/>
      </c>
      <c r="K102" s="17">
        <f>IF(J102="연체",TODAY()-G102,"")</f>
        <v/>
      </c>
      <c r="L102" s="18" t="n"/>
      <c r="M102" s="18">
        <f>IF(C102="","",IF(COUNTIF(C$4:C102,C102)=1,MAX(M$3:M101)+1,""))</f>
        <v/>
      </c>
    </row>
    <row r="103">
      <c r="A103" s="19" t="n"/>
      <c r="B103" s="18" t="n"/>
      <c r="C103" s="18" t="n"/>
      <c r="D103" s="18" t="n"/>
      <c r="E103" s="18" t="n"/>
      <c r="F103" s="15" t="n"/>
      <c r="G103" s="19" t="n"/>
      <c r="H103" s="15">
        <f>IF(B103="","",SUMIF('입금 내역'!$B$4:$B$1003,B103,'입금 내역'!$D$4:$D$1003))</f>
        <v/>
      </c>
      <c r="I103" s="15">
        <f>IF(F103="","",F103-N(H103))</f>
        <v/>
      </c>
      <c r="J103" s="16">
        <f>IF(F103="","",IF(I103&lt;=0,"완납",IF(AND(G103&lt;&gt;"",G103&lt;TODAY()),"연체",IF(N(H103)&gt;0,"부분입금","미입금"))))</f>
        <v/>
      </c>
      <c r="K103" s="17">
        <f>IF(J103="연체",TODAY()-G103,"")</f>
        <v/>
      </c>
      <c r="L103" s="18" t="n"/>
      <c r="M103" s="18">
        <f>IF(C103="","",IF(COUNTIF(C$4:C103,C103)=1,MAX(M$3:M102)+1,""))</f>
        <v/>
      </c>
    </row>
    <row r="104">
      <c r="A104" s="19" t="n"/>
      <c r="B104" s="18" t="n"/>
      <c r="C104" s="18" t="n"/>
      <c r="D104" s="18" t="n"/>
      <c r="E104" s="18" t="n"/>
      <c r="F104" s="15" t="n"/>
      <c r="G104" s="19" t="n"/>
      <c r="H104" s="15">
        <f>IF(B104="","",SUMIF('입금 내역'!$B$4:$B$1003,B104,'입금 내역'!$D$4:$D$1003))</f>
        <v/>
      </c>
      <c r="I104" s="15">
        <f>IF(F104="","",F104-N(H104))</f>
        <v/>
      </c>
      <c r="J104" s="16">
        <f>IF(F104="","",IF(I104&lt;=0,"완납",IF(AND(G104&lt;&gt;"",G104&lt;TODAY()),"연체",IF(N(H104)&gt;0,"부분입금","미입금"))))</f>
        <v/>
      </c>
      <c r="K104" s="17">
        <f>IF(J104="연체",TODAY()-G104,"")</f>
        <v/>
      </c>
      <c r="L104" s="18" t="n"/>
      <c r="M104" s="18">
        <f>IF(C104="","",IF(COUNTIF(C$4:C104,C104)=1,MAX(M$3:M103)+1,""))</f>
        <v/>
      </c>
    </row>
    <row r="105">
      <c r="A105" s="19" t="n"/>
      <c r="B105" s="18" t="n"/>
      <c r="C105" s="18" t="n"/>
      <c r="D105" s="18" t="n"/>
      <c r="E105" s="18" t="n"/>
      <c r="F105" s="15" t="n"/>
      <c r="G105" s="19" t="n"/>
      <c r="H105" s="15">
        <f>IF(B105="","",SUMIF('입금 내역'!$B$4:$B$1003,B105,'입금 내역'!$D$4:$D$1003))</f>
        <v/>
      </c>
      <c r="I105" s="15">
        <f>IF(F105="","",F105-N(H105))</f>
        <v/>
      </c>
      <c r="J105" s="16">
        <f>IF(F105="","",IF(I105&lt;=0,"완납",IF(AND(G105&lt;&gt;"",G105&lt;TODAY()),"연체",IF(N(H105)&gt;0,"부분입금","미입금"))))</f>
        <v/>
      </c>
      <c r="K105" s="17">
        <f>IF(J105="연체",TODAY()-G105,"")</f>
        <v/>
      </c>
      <c r="L105" s="18" t="n"/>
      <c r="M105" s="18">
        <f>IF(C105="","",IF(COUNTIF(C$4:C105,C105)=1,MAX(M$3:M104)+1,""))</f>
        <v/>
      </c>
    </row>
    <row r="106">
      <c r="A106" s="19" t="n"/>
      <c r="B106" s="18" t="n"/>
      <c r="C106" s="18" t="n"/>
      <c r="D106" s="18" t="n"/>
      <c r="E106" s="18" t="n"/>
      <c r="F106" s="15" t="n"/>
      <c r="G106" s="19" t="n"/>
      <c r="H106" s="15">
        <f>IF(B106="","",SUMIF('입금 내역'!$B$4:$B$1003,B106,'입금 내역'!$D$4:$D$1003))</f>
        <v/>
      </c>
      <c r="I106" s="15">
        <f>IF(F106="","",F106-N(H106))</f>
        <v/>
      </c>
      <c r="J106" s="16">
        <f>IF(F106="","",IF(I106&lt;=0,"완납",IF(AND(G106&lt;&gt;"",G106&lt;TODAY()),"연체",IF(N(H106)&gt;0,"부분입금","미입금"))))</f>
        <v/>
      </c>
      <c r="K106" s="17">
        <f>IF(J106="연체",TODAY()-G106,"")</f>
        <v/>
      </c>
      <c r="L106" s="18" t="n"/>
      <c r="M106" s="18">
        <f>IF(C106="","",IF(COUNTIF(C$4:C106,C106)=1,MAX(M$3:M105)+1,""))</f>
        <v/>
      </c>
    </row>
    <row r="107">
      <c r="A107" s="19" t="n"/>
      <c r="B107" s="18" t="n"/>
      <c r="C107" s="18" t="n"/>
      <c r="D107" s="18" t="n"/>
      <c r="E107" s="18" t="n"/>
      <c r="F107" s="15" t="n"/>
      <c r="G107" s="19" t="n"/>
      <c r="H107" s="15">
        <f>IF(B107="","",SUMIF('입금 내역'!$B$4:$B$1003,B107,'입금 내역'!$D$4:$D$1003))</f>
        <v/>
      </c>
      <c r="I107" s="15">
        <f>IF(F107="","",F107-N(H107))</f>
        <v/>
      </c>
      <c r="J107" s="16">
        <f>IF(F107="","",IF(I107&lt;=0,"완납",IF(AND(G107&lt;&gt;"",G107&lt;TODAY()),"연체",IF(N(H107)&gt;0,"부분입금","미입금"))))</f>
        <v/>
      </c>
      <c r="K107" s="17">
        <f>IF(J107="연체",TODAY()-G107,"")</f>
        <v/>
      </c>
      <c r="L107" s="18" t="n"/>
      <c r="M107" s="18">
        <f>IF(C107="","",IF(COUNTIF(C$4:C107,C107)=1,MAX(M$3:M106)+1,""))</f>
        <v/>
      </c>
    </row>
    <row r="108">
      <c r="A108" s="19" t="n"/>
      <c r="B108" s="18" t="n"/>
      <c r="C108" s="18" t="n"/>
      <c r="D108" s="18" t="n"/>
      <c r="E108" s="18" t="n"/>
      <c r="F108" s="15" t="n"/>
      <c r="G108" s="19" t="n"/>
      <c r="H108" s="15">
        <f>IF(B108="","",SUMIF('입금 내역'!$B$4:$B$1003,B108,'입금 내역'!$D$4:$D$1003))</f>
        <v/>
      </c>
      <c r="I108" s="15">
        <f>IF(F108="","",F108-N(H108))</f>
        <v/>
      </c>
      <c r="J108" s="16">
        <f>IF(F108="","",IF(I108&lt;=0,"완납",IF(AND(G108&lt;&gt;"",G108&lt;TODAY()),"연체",IF(N(H108)&gt;0,"부분입금","미입금"))))</f>
        <v/>
      </c>
      <c r="K108" s="17">
        <f>IF(J108="연체",TODAY()-G108,"")</f>
        <v/>
      </c>
      <c r="L108" s="18" t="n"/>
      <c r="M108" s="18">
        <f>IF(C108="","",IF(COUNTIF(C$4:C108,C108)=1,MAX(M$3:M107)+1,""))</f>
        <v/>
      </c>
    </row>
    <row r="109">
      <c r="A109" s="19" t="n"/>
      <c r="B109" s="18" t="n"/>
      <c r="C109" s="18" t="n"/>
      <c r="D109" s="18" t="n"/>
      <c r="E109" s="18" t="n"/>
      <c r="F109" s="15" t="n"/>
      <c r="G109" s="19" t="n"/>
      <c r="H109" s="15">
        <f>IF(B109="","",SUMIF('입금 내역'!$B$4:$B$1003,B109,'입금 내역'!$D$4:$D$1003))</f>
        <v/>
      </c>
      <c r="I109" s="15">
        <f>IF(F109="","",F109-N(H109))</f>
        <v/>
      </c>
      <c r="J109" s="16">
        <f>IF(F109="","",IF(I109&lt;=0,"완납",IF(AND(G109&lt;&gt;"",G109&lt;TODAY()),"연체",IF(N(H109)&gt;0,"부분입금","미입금"))))</f>
        <v/>
      </c>
      <c r="K109" s="17">
        <f>IF(J109="연체",TODAY()-G109,"")</f>
        <v/>
      </c>
      <c r="L109" s="18" t="n"/>
      <c r="M109" s="18">
        <f>IF(C109="","",IF(COUNTIF(C$4:C109,C109)=1,MAX(M$3:M108)+1,""))</f>
        <v/>
      </c>
    </row>
    <row r="110">
      <c r="A110" s="19" t="n"/>
      <c r="B110" s="18" t="n"/>
      <c r="C110" s="18" t="n"/>
      <c r="D110" s="18" t="n"/>
      <c r="E110" s="18" t="n"/>
      <c r="F110" s="15" t="n"/>
      <c r="G110" s="19" t="n"/>
      <c r="H110" s="15">
        <f>IF(B110="","",SUMIF('입금 내역'!$B$4:$B$1003,B110,'입금 내역'!$D$4:$D$1003))</f>
        <v/>
      </c>
      <c r="I110" s="15">
        <f>IF(F110="","",F110-N(H110))</f>
        <v/>
      </c>
      <c r="J110" s="16">
        <f>IF(F110="","",IF(I110&lt;=0,"완납",IF(AND(G110&lt;&gt;"",G110&lt;TODAY()),"연체",IF(N(H110)&gt;0,"부분입금","미입금"))))</f>
        <v/>
      </c>
      <c r="K110" s="17">
        <f>IF(J110="연체",TODAY()-G110,"")</f>
        <v/>
      </c>
      <c r="L110" s="18" t="n"/>
      <c r="M110" s="18">
        <f>IF(C110="","",IF(COUNTIF(C$4:C110,C110)=1,MAX(M$3:M109)+1,""))</f>
        <v/>
      </c>
    </row>
    <row r="111">
      <c r="A111" s="19" t="n"/>
      <c r="B111" s="18" t="n"/>
      <c r="C111" s="18" t="n"/>
      <c r="D111" s="18" t="n"/>
      <c r="E111" s="18" t="n"/>
      <c r="F111" s="15" t="n"/>
      <c r="G111" s="19" t="n"/>
      <c r="H111" s="15">
        <f>IF(B111="","",SUMIF('입금 내역'!$B$4:$B$1003,B111,'입금 내역'!$D$4:$D$1003))</f>
        <v/>
      </c>
      <c r="I111" s="15">
        <f>IF(F111="","",F111-N(H111))</f>
        <v/>
      </c>
      <c r="J111" s="16">
        <f>IF(F111="","",IF(I111&lt;=0,"완납",IF(AND(G111&lt;&gt;"",G111&lt;TODAY()),"연체",IF(N(H111)&gt;0,"부분입금","미입금"))))</f>
        <v/>
      </c>
      <c r="K111" s="17">
        <f>IF(J111="연체",TODAY()-G111,"")</f>
        <v/>
      </c>
      <c r="L111" s="18" t="n"/>
      <c r="M111" s="18">
        <f>IF(C111="","",IF(COUNTIF(C$4:C111,C111)=1,MAX(M$3:M110)+1,""))</f>
        <v/>
      </c>
    </row>
    <row r="112">
      <c r="A112" s="19" t="n"/>
      <c r="B112" s="18" t="n"/>
      <c r="C112" s="18" t="n"/>
      <c r="D112" s="18" t="n"/>
      <c r="E112" s="18" t="n"/>
      <c r="F112" s="15" t="n"/>
      <c r="G112" s="19" t="n"/>
      <c r="H112" s="15">
        <f>IF(B112="","",SUMIF('입금 내역'!$B$4:$B$1003,B112,'입금 내역'!$D$4:$D$1003))</f>
        <v/>
      </c>
      <c r="I112" s="15">
        <f>IF(F112="","",F112-N(H112))</f>
        <v/>
      </c>
      <c r="J112" s="16">
        <f>IF(F112="","",IF(I112&lt;=0,"완납",IF(AND(G112&lt;&gt;"",G112&lt;TODAY()),"연체",IF(N(H112)&gt;0,"부분입금","미입금"))))</f>
        <v/>
      </c>
      <c r="K112" s="17">
        <f>IF(J112="연체",TODAY()-G112,"")</f>
        <v/>
      </c>
      <c r="L112" s="18" t="n"/>
      <c r="M112" s="18">
        <f>IF(C112="","",IF(COUNTIF(C$4:C112,C112)=1,MAX(M$3:M111)+1,""))</f>
        <v/>
      </c>
    </row>
    <row r="113">
      <c r="A113" s="19" t="n"/>
      <c r="B113" s="18" t="n"/>
      <c r="C113" s="18" t="n"/>
      <c r="D113" s="18" t="n"/>
      <c r="E113" s="18" t="n"/>
      <c r="F113" s="15" t="n"/>
      <c r="G113" s="19" t="n"/>
      <c r="H113" s="15">
        <f>IF(B113="","",SUMIF('입금 내역'!$B$4:$B$1003,B113,'입금 내역'!$D$4:$D$1003))</f>
        <v/>
      </c>
      <c r="I113" s="15">
        <f>IF(F113="","",F113-N(H113))</f>
        <v/>
      </c>
      <c r="J113" s="16">
        <f>IF(F113="","",IF(I113&lt;=0,"완납",IF(AND(G113&lt;&gt;"",G113&lt;TODAY()),"연체",IF(N(H113)&gt;0,"부분입금","미입금"))))</f>
        <v/>
      </c>
      <c r="K113" s="17">
        <f>IF(J113="연체",TODAY()-G113,"")</f>
        <v/>
      </c>
      <c r="L113" s="18" t="n"/>
      <c r="M113" s="18">
        <f>IF(C113="","",IF(COUNTIF(C$4:C113,C113)=1,MAX(M$3:M112)+1,""))</f>
        <v/>
      </c>
    </row>
    <row r="114">
      <c r="A114" s="19" t="n"/>
      <c r="B114" s="18" t="n"/>
      <c r="C114" s="18" t="n"/>
      <c r="D114" s="18" t="n"/>
      <c r="E114" s="18" t="n"/>
      <c r="F114" s="15" t="n"/>
      <c r="G114" s="19" t="n"/>
      <c r="H114" s="15">
        <f>IF(B114="","",SUMIF('입금 내역'!$B$4:$B$1003,B114,'입금 내역'!$D$4:$D$1003))</f>
        <v/>
      </c>
      <c r="I114" s="15">
        <f>IF(F114="","",F114-N(H114))</f>
        <v/>
      </c>
      <c r="J114" s="16">
        <f>IF(F114="","",IF(I114&lt;=0,"완납",IF(AND(G114&lt;&gt;"",G114&lt;TODAY()),"연체",IF(N(H114)&gt;0,"부분입금","미입금"))))</f>
        <v/>
      </c>
      <c r="K114" s="17">
        <f>IF(J114="연체",TODAY()-G114,"")</f>
        <v/>
      </c>
      <c r="L114" s="18" t="n"/>
      <c r="M114" s="18">
        <f>IF(C114="","",IF(COUNTIF(C$4:C114,C114)=1,MAX(M$3:M113)+1,""))</f>
        <v/>
      </c>
    </row>
    <row r="115">
      <c r="A115" s="19" t="n"/>
      <c r="B115" s="18" t="n"/>
      <c r="C115" s="18" t="n"/>
      <c r="D115" s="18" t="n"/>
      <c r="E115" s="18" t="n"/>
      <c r="F115" s="15" t="n"/>
      <c r="G115" s="19" t="n"/>
      <c r="H115" s="15">
        <f>IF(B115="","",SUMIF('입금 내역'!$B$4:$B$1003,B115,'입금 내역'!$D$4:$D$1003))</f>
        <v/>
      </c>
      <c r="I115" s="15">
        <f>IF(F115="","",F115-N(H115))</f>
        <v/>
      </c>
      <c r="J115" s="16">
        <f>IF(F115="","",IF(I115&lt;=0,"완납",IF(AND(G115&lt;&gt;"",G115&lt;TODAY()),"연체",IF(N(H115)&gt;0,"부분입금","미입금"))))</f>
        <v/>
      </c>
      <c r="K115" s="17">
        <f>IF(J115="연체",TODAY()-G115,"")</f>
        <v/>
      </c>
      <c r="L115" s="18" t="n"/>
      <c r="M115" s="18">
        <f>IF(C115="","",IF(COUNTIF(C$4:C115,C115)=1,MAX(M$3:M114)+1,""))</f>
        <v/>
      </c>
    </row>
    <row r="116">
      <c r="A116" s="19" t="n"/>
      <c r="B116" s="18" t="n"/>
      <c r="C116" s="18" t="n"/>
      <c r="D116" s="18" t="n"/>
      <c r="E116" s="18" t="n"/>
      <c r="F116" s="15" t="n"/>
      <c r="G116" s="19" t="n"/>
      <c r="H116" s="15">
        <f>IF(B116="","",SUMIF('입금 내역'!$B$4:$B$1003,B116,'입금 내역'!$D$4:$D$1003))</f>
        <v/>
      </c>
      <c r="I116" s="15">
        <f>IF(F116="","",F116-N(H116))</f>
        <v/>
      </c>
      <c r="J116" s="16">
        <f>IF(F116="","",IF(I116&lt;=0,"완납",IF(AND(G116&lt;&gt;"",G116&lt;TODAY()),"연체",IF(N(H116)&gt;0,"부분입금","미입금"))))</f>
        <v/>
      </c>
      <c r="K116" s="17">
        <f>IF(J116="연체",TODAY()-G116,"")</f>
        <v/>
      </c>
      <c r="L116" s="18" t="n"/>
      <c r="M116" s="18">
        <f>IF(C116="","",IF(COUNTIF(C$4:C116,C116)=1,MAX(M$3:M115)+1,""))</f>
        <v/>
      </c>
    </row>
    <row r="117">
      <c r="A117" s="19" t="n"/>
      <c r="B117" s="18" t="n"/>
      <c r="C117" s="18" t="n"/>
      <c r="D117" s="18" t="n"/>
      <c r="E117" s="18" t="n"/>
      <c r="F117" s="15" t="n"/>
      <c r="G117" s="19" t="n"/>
      <c r="H117" s="15">
        <f>IF(B117="","",SUMIF('입금 내역'!$B$4:$B$1003,B117,'입금 내역'!$D$4:$D$1003))</f>
        <v/>
      </c>
      <c r="I117" s="15">
        <f>IF(F117="","",F117-N(H117))</f>
        <v/>
      </c>
      <c r="J117" s="16">
        <f>IF(F117="","",IF(I117&lt;=0,"완납",IF(AND(G117&lt;&gt;"",G117&lt;TODAY()),"연체",IF(N(H117)&gt;0,"부분입금","미입금"))))</f>
        <v/>
      </c>
      <c r="K117" s="17">
        <f>IF(J117="연체",TODAY()-G117,"")</f>
        <v/>
      </c>
      <c r="L117" s="18" t="n"/>
      <c r="M117" s="18">
        <f>IF(C117="","",IF(COUNTIF(C$4:C117,C117)=1,MAX(M$3:M116)+1,""))</f>
        <v/>
      </c>
    </row>
    <row r="118">
      <c r="A118" s="19" t="n"/>
      <c r="B118" s="18" t="n"/>
      <c r="C118" s="18" t="n"/>
      <c r="D118" s="18" t="n"/>
      <c r="E118" s="18" t="n"/>
      <c r="F118" s="15" t="n"/>
      <c r="G118" s="19" t="n"/>
      <c r="H118" s="15">
        <f>IF(B118="","",SUMIF('입금 내역'!$B$4:$B$1003,B118,'입금 내역'!$D$4:$D$1003))</f>
        <v/>
      </c>
      <c r="I118" s="15">
        <f>IF(F118="","",F118-N(H118))</f>
        <v/>
      </c>
      <c r="J118" s="16">
        <f>IF(F118="","",IF(I118&lt;=0,"완납",IF(AND(G118&lt;&gt;"",G118&lt;TODAY()),"연체",IF(N(H118)&gt;0,"부분입금","미입금"))))</f>
        <v/>
      </c>
      <c r="K118" s="17">
        <f>IF(J118="연체",TODAY()-G118,"")</f>
        <v/>
      </c>
      <c r="L118" s="18" t="n"/>
      <c r="M118" s="18">
        <f>IF(C118="","",IF(COUNTIF(C$4:C118,C118)=1,MAX(M$3:M117)+1,""))</f>
        <v/>
      </c>
    </row>
    <row r="119">
      <c r="A119" s="19" t="n"/>
      <c r="B119" s="18" t="n"/>
      <c r="C119" s="18" t="n"/>
      <c r="D119" s="18" t="n"/>
      <c r="E119" s="18" t="n"/>
      <c r="F119" s="15" t="n"/>
      <c r="G119" s="19" t="n"/>
      <c r="H119" s="15">
        <f>IF(B119="","",SUMIF('입금 내역'!$B$4:$B$1003,B119,'입금 내역'!$D$4:$D$1003))</f>
        <v/>
      </c>
      <c r="I119" s="15">
        <f>IF(F119="","",F119-N(H119))</f>
        <v/>
      </c>
      <c r="J119" s="16">
        <f>IF(F119="","",IF(I119&lt;=0,"완납",IF(AND(G119&lt;&gt;"",G119&lt;TODAY()),"연체",IF(N(H119)&gt;0,"부분입금","미입금"))))</f>
        <v/>
      </c>
      <c r="K119" s="17">
        <f>IF(J119="연체",TODAY()-G119,"")</f>
        <v/>
      </c>
      <c r="L119" s="18" t="n"/>
      <c r="M119" s="18">
        <f>IF(C119="","",IF(COUNTIF(C$4:C119,C119)=1,MAX(M$3:M118)+1,""))</f>
        <v/>
      </c>
    </row>
    <row r="120">
      <c r="A120" s="19" t="n"/>
      <c r="B120" s="18" t="n"/>
      <c r="C120" s="18" t="n"/>
      <c r="D120" s="18" t="n"/>
      <c r="E120" s="18" t="n"/>
      <c r="F120" s="15" t="n"/>
      <c r="G120" s="19" t="n"/>
      <c r="H120" s="15">
        <f>IF(B120="","",SUMIF('입금 내역'!$B$4:$B$1003,B120,'입금 내역'!$D$4:$D$1003))</f>
        <v/>
      </c>
      <c r="I120" s="15">
        <f>IF(F120="","",F120-N(H120))</f>
        <v/>
      </c>
      <c r="J120" s="16">
        <f>IF(F120="","",IF(I120&lt;=0,"완납",IF(AND(G120&lt;&gt;"",G120&lt;TODAY()),"연체",IF(N(H120)&gt;0,"부분입금","미입금"))))</f>
        <v/>
      </c>
      <c r="K120" s="17">
        <f>IF(J120="연체",TODAY()-G120,"")</f>
        <v/>
      </c>
      <c r="L120" s="18" t="n"/>
      <c r="M120" s="18">
        <f>IF(C120="","",IF(COUNTIF(C$4:C120,C120)=1,MAX(M$3:M119)+1,""))</f>
        <v/>
      </c>
    </row>
    <row r="121">
      <c r="A121" s="19" t="n"/>
      <c r="B121" s="18" t="n"/>
      <c r="C121" s="18" t="n"/>
      <c r="D121" s="18" t="n"/>
      <c r="E121" s="18" t="n"/>
      <c r="F121" s="15" t="n"/>
      <c r="G121" s="19" t="n"/>
      <c r="H121" s="15">
        <f>IF(B121="","",SUMIF('입금 내역'!$B$4:$B$1003,B121,'입금 내역'!$D$4:$D$1003))</f>
        <v/>
      </c>
      <c r="I121" s="15">
        <f>IF(F121="","",F121-N(H121))</f>
        <v/>
      </c>
      <c r="J121" s="16">
        <f>IF(F121="","",IF(I121&lt;=0,"완납",IF(AND(G121&lt;&gt;"",G121&lt;TODAY()),"연체",IF(N(H121)&gt;0,"부분입금","미입금"))))</f>
        <v/>
      </c>
      <c r="K121" s="17">
        <f>IF(J121="연체",TODAY()-G121,"")</f>
        <v/>
      </c>
      <c r="L121" s="18" t="n"/>
      <c r="M121" s="18">
        <f>IF(C121="","",IF(COUNTIF(C$4:C121,C121)=1,MAX(M$3:M120)+1,""))</f>
        <v/>
      </c>
    </row>
    <row r="122">
      <c r="A122" s="19" t="n"/>
      <c r="B122" s="18" t="n"/>
      <c r="C122" s="18" t="n"/>
      <c r="D122" s="18" t="n"/>
      <c r="E122" s="18" t="n"/>
      <c r="F122" s="15" t="n"/>
      <c r="G122" s="19" t="n"/>
      <c r="H122" s="15">
        <f>IF(B122="","",SUMIF('입금 내역'!$B$4:$B$1003,B122,'입금 내역'!$D$4:$D$1003))</f>
        <v/>
      </c>
      <c r="I122" s="15">
        <f>IF(F122="","",F122-N(H122))</f>
        <v/>
      </c>
      <c r="J122" s="16">
        <f>IF(F122="","",IF(I122&lt;=0,"완납",IF(AND(G122&lt;&gt;"",G122&lt;TODAY()),"연체",IF(N(H122)&gt;0,"부분입금","미입금"))))</f>
        <v/>
      </c>
      <c r="K122" s="17">
        <f>IF(J122="연체",TODAY()-G122,"")</f>
        <v/>
      </c>
      <c r="L122" s="18" t="n"/>
      <c r="M122" s="18">
        <f>IF(C122="","",IF(COUNTIF(C$4:C122,C122)=1,MAX(M$3:M121)+1,""))</f>
        <v/>
      </c>
    </row>
    <row r="123">
      <c r="A123" s="19" t="n"/>
      <c r="B123" s="18" t="n"/>
      <c r="C123" s="18" t="n"/>
      <c r="D123" s="18" t="n"/>
      <c r="E123" s="18" t="n"/>
      <c r="F123" s="15" t="n"/>
      <c r="G123" s="19" t="n"/>
      <c r="H123" s="15">
        <f>IF(B123="","",SUMIF('입금 내역'!$B$4:$B$1003,B123,'입금 내역'!$D$4:$D$1003))</f>
        <v/>
      </c>
      <c r="I123" s="15">
        <f>IF(F123="","",F123-N(H123))</f>
        <v/>
      </c>
      <c r="J123" s="16">
        <f>IF(F123="","",IF(I123&lt;=0,"완납",IF(AND(G123&lt;&gt;"",G123&lt;TODAY()),"연체",IF(N(H123)&gt;0,"부분입금","미입금"))))</f>
        <v/>
      </c>
      <c r="K123" s="17">
        <f>IF(J123="연체",TODAY()-G123,"")</f>
        <v/>
      </c>
      <c r="L123" s="18" t="n"/>
      <c r="M123" s="18">
        <f>IF(C123="","",IF(COUNTIF(C$4:C123,C123)=1,MAX(M$3:M122)+1,""))</f>
        <v/>
      </c>
    </row>
    <row r="124">
      <c r="A124" s="19" t="n"/>
      <c r="B124" s="18" t="n"/>
      <c r="C124" s="18" t="n"/>
      <c r="D124" s="18" t="n"/>
      <c r="E124" s="18" t="n"/>
      <c r="F124" s="15" t="n"/>
      <c r="G124" s="19" t="n"/>
      <c r="H124" s="15">
        <f>IF(B124="","",SUMIF('입금 내역'!$B$4:$B$1003,B124,'입금 내역'!$D$4:$D$1003))</f>
        <v/>
      </c>
      <c r="I124" s="15">
        <f>IF(F124="","",F124-N(H124))</f>
        <v/>
      </c>
      <c r="J124" s="16">
        <f>IF(F124="","",IF(I124&lt;=0,"완납",IF(AND(G124&lt;&gt;"",G124&lt;TODAY()),"연체",IF(N(H124)&gt;0,"부분입금","미입금"))))</f>
        <v/>
      </c>
      <c r="K124" s="17">
        <f>IF(J124="연체",TODAY()-G124,"")</f>
        <v/>
      </c>
      <c r="L124" s="18" t="n"/>
      <c r="M124" s="18">
        <f>IF(C124="","",IF(COUNTIF(C$4:C124,C124)=1,MAX(M$3:M123)+1,""))</f>
        <v/>
      </c>
    </row>
    <row r="125">
      <c r="A125" s="19" t="n"/>
      <c r="B125" s="18" t="n"/>
      <c r="C125" s="18" t="n"/>
      <c r="D125" s="18" t="n"/>
      <c r="E125" s="18" t="n"/>
      <c r="F125" s="15" t="n"/>
      <c r="G125" s="19" t="n"/>
      <c r="H125" s="15">
        <f>IF(B125="","",SUMIF('입금 내역'!$B$4:$B$1003,B125,'입금 내역'!$D$4:$D$1003))</f>
        <v/>
      </c>
      <c r="I125" s="15">
        <f>IF(F125="","",F125-N(H125))</f>
        <v/>
      </c>
      <c r="J125" s="16">
        <f>IF(F125="","",IF(I125&lt;=0,"완납",IF(AND(G125&lt;&gt;"",G125&lt;TODAY()),"연체",IF(N(H125)&gt;0,"부분입금","미입금"))))</f>
        <v/>
      </c>
      <c r="K125" s="17">
        <f>IF(J125="연체",TODAY()-G125,"")</f>
        <v/>
      </c>
      <c r="L125" s="18" t="n"/>
      <c r="M125" s="18">
        <f>IF(C125="","",IF(COUNTIF(C$4:C125,C125)=1,MAX(M$3:M124)+1,""))</f>
        <v/>
      </c>
    </row>
    <row r="126">
      <c r="A126" s="19" t="n"/>
      <c r="B126" s="18" t="n"/>
      <c r="C126" s="18" t="n"/>
      <c r="D126" s="18" t="n"/>
      <c r="E126" s="18" t="n"/>
      <c r="F126" s="15" t="n"/>
      <c r="G126" s="19" t="n"/>
      <c r="H126" s="15">
        <f>IF(B126="","",SUMIF('입금 내역'!$B$4:$B$1003,B126,'입금 내역'!$D$4:$D$1003))</f>
        <v/>
      </c>
      <c r="I126" s="15">
        <f>IF(F126="","",F126-N(H126))</f>
        <v/>
      </c>
      <c r="J126" s="16">
        <f>IF(F126="","",IF(I126&lt;=0,"완납",IF(AND(G126&lt;&gt;"",G126&lt;TODAY()),"연체",IF(N(H126)&gt;0,"부분입금","미입금"))))</f>
        <v/>
      </c>
      <c r="K126" s="17">
        <f>IF(J126="연체",TODAY()-G126,"")</f>
        <v/>
      </c>
      <c r="L126" s="18" t="n"/>
      <c r="M126" s="18">
        <f>IF(C126="","",IF(COUNTIF(C$4:C126,C126)=1,MAX(M$3:M125)+1,""))</f>
        <v/>
      </c>
    </row>
    <row r="127">
      <c r="A127" s="19" t="n"/>
      <c r="B127" s="18" t="n"/>
      <c r="C127" s="18" t="n"/>
      <c r="D127" s="18" t="n"/>
      <c r="E127" s="18" t="n"/>
      <c r="F127" s="15" t="n"/>
      <c r="G127" s="19" t="n"/>
      <c r="H127" s="15">
        <f>IF(B127="","",SUMIF('입금 내역'!$B$4:$B$1003,B127,'입금 내역'!$D$4:$D$1003))</f>
        <v/>
      </c>
      <c r="I127" s="15">
        <f>IF(F127="","",F127-N(H127))</f>
        <v/>
      </c>
      <c r="J127" s="16">
        <f>IF(F127="","",IF(I127&lt;=0,"완납",IF(AND(G127&lt;&gt;"",G127&lt;TODAY()),"연체",IF(N(H127)&gt;0,"부분입금","미입금"))))</f>
        <v/>
      </c>
      <c r="K127" s="17">
        <f>IF(J127="연체",TODAY()-G127,"")</f>
        <v/>
      </c>
      <c r="L127" s="18" t="n"/>
      <c r="M127" s="18">
        <f>IF(C127="","",IF(COUNTIF(C$4:C127,C127)=1,MAX(M$3:M126)+1,""))</f>
        <v/>
      </c>
    </row>
    <row r="128">
      <c r="A128" s="19" t="n"/>
      <c r="B128" s="18" t="n"/>
      <c r="C128" s="18" t="n"/>
      <c r="D128" s="18" t="n"/>
      <c r="E128" s="18" t="n"/>
      <c r="F128" s="15" t="n"/>
      <c r="G128" s="19" t="n"/>
      <c r="H128" s="15">
        <f>IF(B128="","",SUMIF('입금 내역'!$B$4:$B$1003,B128,'입금 내역'!$D$4:$D$1003))</f>
        <v/>
      </c>
      <c r="I128" s="15">
        <f>IF(F128="","",F128-N(H128))</f>
        <v/>
      </c>
      <c r="J128" s="16">
        <f>IF(F128="","",IF(I128&lt;=0,"완납",IF(AND(G128&lt;&gt;"",G128&lt;TODAY()),"연체",IF(N(H128)&gt;0,"부분입금","미입금"))))</f>
        <v/>
      </c>
      <c r="K128" s="17">
        <f>IF(J128="연체",TODAY()-G128,"")</f>
        <v/>
      </c>
      <c r="L128" s="18" t="n"/>
      <c r="M128" s="18">
        <f>IF(C128="","",IF(COUNTIF(C$4:C128,C128)=1,MAX(M$3:M127)+1,""))</f>
        <v/>
      </c>
    </row>
    <row r="129">
      <c r="A129" s="19" t="n"/>
      <c r="B129" s="18" t="n"/>
      <c r="C129" s="18" t="n"/>
      <c r="D129" s="18" t="n"/>
      <c r="E129" s="18" t="n"/>
      <c r="F129" s="15" t="n"/>
      <c r="G129" s="19" t="n"/>
      <c r="H129" s="15">
        <f>IF(B129="","",SUMIF('입금 내역'!$B$4:$B$1003,B129,'입금 내역'!$D$4:$D$1003))</f>
        <v/>
      </c>
      <c r="I129" s="15">
        <f>IF(F129="","",F129-N(H129))</f>
        <v/>
      </c>
      <c r="J129" s="16">
        <f>IF(F129="","",IF(I129&lt;=0,"완납",IF(AND(G129&lt;&gt;"",G129&lt;TODAY()),"연체",IF(N(H129)&gt;0,"부분입금","미입금"))))</f>
        <v/>
      </c>
      <c r="K129" s="17">
        <f>IF(J129="연체",TODAY()-G129,"")</f>
        <v/>
      </c>
      <c r="L129" s="18" t="n"/>
      <c r="M129" s="18">
        <f>IF(C129="","",IF(COUNTIF(C$4:C129,C129)=1,MAX(M$3:M128)+1,""))</f>
        <v/>
      </c>
    </row>
    <row r="130">
      <c r="A130" s="19" t="n"/>
      <c r="B130" s="18" t="n"/>
      <c r="C130" s="18" t="n"/>
      <c r="D130" s="18" t="n"/>
      <c r="E130" s="18" t="n"/>
      <c r="F130" s="15" t="n"/>
      <c r="G130" s="19" t="n"/>
      <c r="H130" s="15">
        <f>IF(B130="","",SUMIF('입금 내역'!$B$4:$B$1003,B130,'입금 내역'!$D$4:$D$1003))</f>
        <v/>
      </c>
      <c r="I130" s="15">
        <f>IF(F130="","",F130-N(H130))</f>
        <v/>
      </c>
      <c r="J130" s="16">
        <f>IF(F130="","",IF(I130&lt;=0,"완납",IF(AND(G130&lt;&gt;"",G130&lt;TODAY()),"연체",IF(N(H130)&gt;0,"부분입금","미입금"))))</f>
        <v/>
      </c>
      <c r="K130" s="17">
        <f>IF(J130="연체",TODAY()-G130,"")</f>
        <v/>
      </c>
      <c r="L130" s="18" t="n"/>
      <c r="M130" s="18">
        <f>IF(C130="","",IF(COUNTIF(C$4:C130,C130)=1,MAX(M$3:M129)+1,""))</f>
        <v/>
      </c>
    </row>
    <row r="131">
      <c r="A131" s="19" t="n"/>
      <c r="B131" s="18" t="n"/>
      <c r="C131" s="18" t="n"/>
      <c r="D131" s="18" t="n"/>
      <c r="E131" s="18" t="n"/>
      <c r="F131" s="15" t="n"/>
      <c r="G131" s="19" t="n"/>
      <c r="H131" s="15">
        <f>IF(B131="","",SUMIF('입금 내역'!$B$4:$B$1003,B131,'입금 내역'!$D$4:$D$1003))</f>
        <v/>
      </c>
      <c r="I131" s="15">
        <f>IF(F131="","",F131-N(H131))</f>
        <v/>
      </c>
      <c r="J131" s="16">
        <f>IF(F131="","",IF(I131&lt;=0,"완납",IF(AND(G131&lt;&gt;"",G131&lt;TODAY()),"연체",IF(N(H131)&gt;0,"부분입금","미입금"))))</f>
        <v/>
      </c>
      <c r="K131" s="17">
        <f>IF(J131="연체",TODAY()-G131,"")</f>
        <v/>
      </c>
      <c r="L131" s="18" t="n"/>
      <c r="M131" s="18">
        <f>IF(C131="","",IF(COUNTIF(C$4:C131,C131)=1,MAX(M$3:M130)+1,""))</f>
        <v/>
      </c>
    </row>
    <row r="132">
      <c r="A132" s="19" t="n"/>
      <c r="B132" s="18" t="n"/>
      <c r="C132" s="18" t="n"/>
      <c r="D132" s="18" t="n"/>
      <c r="E132" s="18" t="n"/>
      <c r="F132" s="15" t="n"/>
      <c r="G132" s="19" t="n"/>
      <c r="H132" s="15">
        <f>IF(B132="","",SUMIF('입금 내역'!$B$4:$B$1003,B132,'입금 내역'!$D$4:$D$1003))</f>
        <v/>
      </c>
      <c r="I132" s="15">
        <f>IF(F132="","",F132-N(H132))</f>
        <v/>
      </c>
      <c r="J132" s="16">
        <f>IF(F132="","",IF(I132&lt;=0,"완납",IF(AND(G132&lt;&gt;"",G132&lt;TODAY()),"연체",IF(N(H132)&gt;0,"부분입금","미입금"))))</f>
        <v/>
      </c>
      <c r="K132" s="17">
        <f>IF(J132="연체",TODAY()-G132,"")</f>
        <v/>
      </c>
      <c r="L132" s="18" t="n"/>
      <c r="M132" s="18">
        <f>IF(C132="","",IF(COUNTIF(C$4:C132,C132)=1,MAX(M$3:M131)+1,""))</f>
        <v/>
      </c>
    </row>
    <row r="133">
      <c r="A133" s="19" t="n"/>
      <c r="B133" s="18" t="n"/>
      <c r="C133" s="18" t="n"/>
      <c r="D133" s="18" t="n"/>
      <c r="E133" s="18" t="n"/>
      <c r="F133" s="15" t="n"/>
      <c r="G133" s="19" t="n"/>
      <c r="H133" s="15">
        <f>IF(B133="","",SUMIF('입금 내역'!$B$4:$B$1003,B133,'입금 내역'!$D$4:$D$1003))</f>
        <v/>
      </c>
      <c r="I133" s="15">
        <f>IF(F133="","",F133-N(H133))</f>
        <v/>
      </c>
      <c r="J133" s="16">
        <f>IF(F133="","",IF(I133&lt;=0,"완납",IF(AND(G133&lt;&gt;"",G133&lt;TODAY()),"연체",IF(N(H133)&gt;0,"부분입금","미입금"))))</f>
        <v/>
      </c>
      <c r="K133" s="17">
        <f>IF(J133="연체",TODAY()-G133,"")</f>
        <v/>
      </c>
      <c r="L133" s="18" t="n"/>
      <c r="M133" s="18">
        <f>IF(C133="","",IF(COUNTIF(C$4:C133,C133)=1,MAX(M$3:M132)+1,""))</f>
        <v/>
      </c>
    </row>
    <row r="134">
      <c r="A134" s="19" t="n"/>
      <c r="B134" s="18" t="n"/>
      <c r="C134" s="18" t="n"/>
      <c r="D134" s="18" t="n"/>
      <c r="E134" s="18" t="n"/>
      <c r="F134" s="15" t="n"/>
      <c r="G134" s="19" t="n"/>
      <c r="H134" s="15">
        <f>IF(B134="","",SUMIF('입금 내역'!$B$4:$B$1003,B134,'입금 내역'!$D$4:$D$1003))</f>
        <v/>
      </c>
      <c r="I134" s="15">
        <f>IF(F134="","",F134-N(H134))</f>
        <v/>
      </c>
      <c r="J134" s="16">
        <f>IF(F134="","",IF(I134&lt;=0,"완납",IF(AND(G134&lt;&gt;"",G134&lt;TODAY()),"연체",IF(N(H134)&gt;0,"부분입금","미입금"))))</f>
        <v/>
      </c>
      <c r="K134" s="17">
        <f>IF(J134="연체",TODAY()-G134,"")</f>
        <v/>
      </c>
      <c r="L134" s="18" t="n"/>
      <c r="M134" s="18">
        <f>IF(C134="","",IF(COUNTIF(C$4:C134,C134)=1,MAX(M$3:M133)+1,""))</f>
        <v/>
      </c>
    </row>
    <row r="135">
      <c r="A135" s="19" t="n"/>
      <c r="B135" s="18" t="n"/>
      <c r="C135" s="18" t="n"/>
      <c r="D135" s="18" t="n"/>
      <c r="E135" s="18" t="n"/>
      <c r="F135" s="15" t="n"/>
      <c r="G135" s="19" t="n"/>
      <c r="H135" s="15">
        <f>IF(B135="","",SUMIF('입금 내역'!$B$4:$B$1003,B135,'입금 내역'!$D$4:$D$1003))</f>
        <v/>
      </c>
      <c r="I135" s="15">
        <f>IF(F135="","",F135-N(H135))</f>
        <v/>
      </c>
      <c r="J135" s="16">
        <f>IF(F135="","",IF(I135&lt;=0,"완납",IF(AND(G135&lt;&gt;"",G135&lt;TODAY()),"연체",IF(N(H135)&gt;0,"부분입금","미입금"))))</f>
        <v/>
      </c>
      <c r="K135" s="17">
        <f>IF(J135="연체",TODAY()-G135,"")</f>
        <v/>
      </c>
      <c r="L135" s="18" t="n"/>
      <c r="M135" s="18">
        <f>IF(C135="","",IF(COUNTIF(C$4:C135,C135)=1,MAX(M$3:M134)+1,""))</f>
        <v/>
      </c>
    </row>
    <row r="136">
      <c r="A136" s="19" t="n"/>
      <c r="B136" s="18" t="n"/>
      <c r="C136" s="18" t="n"/>
      <c r="D136" s="18" t="n"/>
      <c r="E136" s="18" t="n"/>
      <c r="F136" s="15" t="n"/>
      <c r="G136" s="19" t="n"/>
      <c r="H136" s="15">
        <f>IF(B136="","",SUMIF('입금 내역'!$B$4:$B$1003,B136,'입금 내역'!$D$4:$D$1003))</f>
        <v/>
      </c>
      <c r="I136" s="15">
        <f>IF(F136="","",F136-N(H136))</f>
        <v/>
      </c>
      <c r="J136" s="16">
        <f>IF(F136="","",IF(I136&lt;=0,"완납",IF(AND(G136&lt;&gt;"",G136&lt;TODAY()),"연체",IF(N(H136)&gt;0,"부분입금","미입금"))))</f>
        <v/>
      </c>
      <c r="K136" s="17">
        <f>IF(J136="연체",TODAY()-G136,"")</f>
        <v/>
      </c>
      <c r="L136" s="18" t="n"/>
      <c r="M136" s="18">
        <f>IF(C136="","",IF(COUNTIF(C$4:C136,C136)=1,MAX(M$3:M135)+1,""))</f>
        <v/>
      </c>
    </row>
    <row r="137">
      <c r="A137" s="19" t="n"/>
      <c r="B137" s="18" t="n"/>
      <c r="C137" s="18" t="n"/>
      <c r="D137" s="18" t="n"/>
      <c r="E137" s="18" t="n"/>
      <c r="F137" s="15" t="n"/>
      <c r="G137" s="19" t="n"/>
      <c r="H137" s="15">
        <f>IF(B137="","",SUMIF('입금 내역'!$B$4:$B$1003,B137,'입금 내역'!$D$4:$D$1003))</f>
        <v/>
      </c>
      <c r="I137" s="15">
        <f>IF(F137="","",F137-N(H137))</f>
        <v/>
      </c>
      <c r="J137" s="16">
        <f>IF(F137="","",IF(I137&lt;=0,"완납",IF(AND(G137&lt;&gt;"",G137&lt;TODAY()),"연체",IF(N(H137)&gt;0,"부분입금","미입금"))))</f>
        <v/>
      </c>
      <c r="K137" s="17">
        <f>IF(J137="연체",TODAY()-G137,"")</f>
        <v/>
      </c>
      <c r="L137" s="18" t="n"/>
      <c r="M137" s="18">
        <f>IF(C137="","",IF(COUNTIF(C$4:C137,C137)=1,MAX(M$3:M136)+1,""))</f>
        <v/>
      </c>
    </row>
    <row r="138">
      <c r="A138" s="19" t="n"/>
      <c r="B138" s="18" t="n"/>
      <c r="C138" s="18" t="n"/>
      <c r="D138" s="18" t="n"/>
      <c r="E138" s="18" t="n"/>
      <c r="F138" s="15" t="n"/>
      <c r="G138" s="19" t="n"/>
      <c r="H138" s="15">
        <f>IF(B138="","",SUMIF('입금 내역'!$B$4:$B$1003,B138,'입금 내역'!$D$4:$D$1003))</f>
        <v/>
      </c>
      <c r="I138" s="15">
        <f>IF(F138="","",F138-N(H138))</f>
        <v/>
      </c>
      <c r="J138" s="16">
        <f>IF(F138="","",IF(I138&lt;=0,"완납",IF(AND(G138&lt;&gt;"",G138&lt;TODAY()),"연체",IF(N(H138)&gt;0,"부분입금","미입금"))))</f>
        <v/>
      </c>
      <c r="K138" s="17">
        <f>IF(J138="연체",TODAY()-G138,"")</f>
        <v/>
      </c>
      <c r="L138" s="18" t="n"/>
      <c r="M138" s="18">
        <f>IF(C138="","",IF(COUNTIF(C$4:C138,C138)=1,MAX(M$3:M137)+1,""))</f>
        <v/>
      </c>
    </row>
    <row r="139">
      <c r="A139" s="19" t="n"/>
      <c r="B139" s="18" t="n"/>
      <c r="C139" s="18" t="n"/>
      <c r="D139" s="18" t="n"/>
      <c r="E139" s="18" t="n"/>
      <c r="F139" s="15" t="n"/>
      <c r="G139" s="19" t="n"/>
      <c r="H139" s="15">
        <f>IF(B139="","",SUMIF('입금 내역'!$B$4:$B$1003,B139,'입금 내역'!$D$4:$D$1003))</f>
        <v/>
      </c>
      <c r="I139" s="15">
        <f>IF(F139="","",F139-N(H139))</f>
        <v/>
      </c>
      <c r="J139" s="16">
        <f>IF(F139="","",IF(I139&lt;=0,"완납",IF(AND(G139&lt;&gt;"",G139&lt;TODAY()),"연체",IF(N(H139)&gt;0,"부분입금","미입금"))))</f>
        <v/>
      </c>
      <c r="K139" s="17">
        <f>IF(J139="연체",TODAY()-G139,"")</f>
        <v/>
      </c>
      <c r="L139" s="18" t="n"/>
      <c r="M139" s="18">
        <f>IF(C139="","",IF(COUNTIF(C$4:C139,C139)=1,MAX(M$3:M138)+1,""))</f>
        <v/>
      </c>
    </row>
    <row r="140">
      <c r="A140" s="19" t="n"/>
      <c r="B140" s="18" t="n"/>
      <c r="C140" s="18" t="n"/>
      <c r="D140" s="18" t="n"/>
      <c r="E140" s="18" t="n"/>
      <c r="F140" s="15" t="n"/>
      <c r="G140" s="19" t="n"/>
      <c r="H140" s="15">
        <f>IF(B140="","",SUMIF('입금 내역'!$B$4:$B$1003,B140,'입금 내역'!$D$4:$D$1003))</f>
        <v/>
      </c>
      <c r="I140" s="15">
        <f>IF(F140="","",F140-N(H140))</f>
        <v/>
      </c>
      <c r="J140" s="16">
        <f>IF(F140="","",IF(I140&lt;=0,"완납",IF(AND(G140&lt;&gt;"",G140&lt;TODAY()),"연체",IF(N(H140)&gt;0,"부분입금","미입금"))))</f>
        <v/>
      </c>
      <c r="K140" s="17">
        <f>IF(J140="연체",TODAY()-G140,"")</f>
        <v/>
      </c>
      <c r="L140" s="18" t="n"/>
      <c r="M140" s="18">
        <f>IF(C140="","",IF(COUNTIF(C$4:C140,C140)=1,MAX(M$3:M139)+1,""))</f>
        <v/>
      </c>
    </row>
    <row r="141">
      <c r="A141" s="19" t="n"/>
      <c r="B141" s="18" t="n"/>
      <c r="C141" s="18" t="n"/>
      <c r="D141" s="18" t="n"/>
      <c r="E141" s="18" t="n"/>
      <c r="F141" s="15" t="n"/>
      <c r="G141" s="19" t="n"/>
      <c r="H141" s="15">
        <f>IF(B141="","",SUMIF('입금 내역'!$B$4:$B$1003,B141,'입금 내역'!$D$4:$D$1003))</f>
        <v/>
      </c>
      <c r="I141" s="15">
        <f>IF(F141="","",F141-N(H141))</f>
        <v/>
      </c>
      <c r="J141" s="16">
        <f>IF(F141="","",IF(I141&lt;=0,"완납",IF(AND(G141&lt;&gt;"",G141&lt;TODAY()),"연체",IF(N(H141)&gt;0,"부분입금","미입금"))))</f>
        <v/>
      </c>
      <c r="K141" s="17">
        <f>IF(J141="연체",TODAY()-G141,"")</f>
        <v/>
      </c>
      <c r="L141" s="18" t="n"/>
      <c r="M141" s="18">
        <f>IF(C141="","",IF(COUNTIF(C$4:C141,C141)=1,MAX(M$3:M140)+1,""))</f>
        <v/>
      </c>
    </row>
    <row r="142">
      <c r="A142" s="19" t="n"/>
      <c r="B142" s="18" t="n"/>
      <c r="C142" s="18" t="n"/>
      <c r="D142" s="18" t="n"/>
      <c r="E142" s="18" t="n"/>
      <c r="F142" s="15" t="n"/>
      <c r="G142" s="19" t="n"/>
      <c r="H142" s="15">
        <f>IF(B142="","",SUMIF('입금 내역'!$B$4:$B$1003,B142,'입금 내역'!$D$4:$D$1003))</f>
        <v/>
      </c>
      <c r="I142" s="15">
        <f>IF(F142="","",F142-N(H142))</f>
        <v/>
      </c>
      <c r="J142" s="16">
        <f>IF(F142="","",IF(I142&lt;=0,"완납",IF(AND(G142&lt;&gt;"",G142&lt;TODAY()),"연체",IF(N(H142)&gt;0,"부분입금","미입금"))))</f>
        <v/>
      </c>
      <c r="K142" s="17">
        <f>IF(J142="연체",TODAY()-G142,"")</f>
        <v/>
      </c>
      <c r="L142" s="18" t="n"/>
      <c r="M142" s="18">
        <f>IF(C142="","",IF(COUNTIF(C$4:C142,C142)=1,MAX(M$3:M141)+1,""))</f>
        <v/>
      </c>
    </row>
    <row r="143">
      <c r="A143" s="19" t="n"/>
      <c r="B143" s="18" t="n"/>
      <c r="C143" s="18" t="n"/>
      <c r="D143" s="18" t="n"/>
      <c r="E143" s="18" t="n"/>
      <c r="F143" s="15" t="n"/>
      <c r="G143" s="19" t="n"/>
      <c r="H143" s="15">
        <f>IF(B143="","",SUMIF('입금 내역'!$B$4:$B$1003,B143,'입금 내역'!$D$4:$D$1003))</f>
        <v/>
      </c>
      <c r="I143" s="15">
        <f>IF(F143="","",F143-N(H143))</f>
        <v/>
      </c>
      <c r="J143" s="16">
        <f>IF(F143="","",IF(I143&lt;=0,"완납",IF(AND(G143&lt;&gt;"",G143&lt;TODAY()),"연체",IF(N(H143)&gt;0,"부분입금","미입금"))))</f>
        <v/>
      </c>
      <c r="K143" s="17">
        <f>IF(J143="연체",TODAY()-G143,"")</f>
        <v/>
      </c>
      <c r="L143" s="18" t="n"/>
      <c r="M143" s="18">
        <f>IF(C143="","",IF(COUNTIF(C$4:C143,C143)=1,MAX(M$3:M142)+1,""))</f>
        <v/>
      </c>
    </row>
    <row r="144">
      <c r="A144" s="19" t="n"/>
      <c r="B144" s="18" t="n"/>
      <c r="C144" s="18" t="n"/>
      <c r="D144" s="18" t="n"/>
      <c r="E144" s="18" t="n"/>
      <c r="F144" s="15" t="n"/>
      <c r="G144" s="19" t="n"/>
      <c r="H144" s="15">
        <f>IF(B144="","",SUMIF('입금 내역'!$B$4:$B$1003,B144,'입금 내역'!$D$4:$D$1003))</f>
        <v/>
      </c>
      <c r="I144" s="15">
        <f>IF(F144="","",F144-N(H144))</f>
        <v/>
      </c>
      <c r="J144" s="16">
        <f>IF(F144="","",IF(I144&lt;=0,"완납",IF(AND(G144&lt;&gt;"",G144&lt;TODAY()),"연체",IF(N(H144)&gt;0,"부분입금","미입금"))))</f>
        <v/>
      </c>
      <c r="K144" s="17">
        <f>IF(J144="연체",TODAY()-G144,"")</f>
        <v/>
      </c>
      <c r="L144" s="18" t="n"/>
      <c r="M144" s="18">
        <f>IF(C144="","",IF(COUNTIF(C$4:C144,C144)=1,MAX(M$3:M143)+1,""))</f>
        <v/>
      </c>
    </row>
    <row r="145">
      <c r="A145" s="19" t="n"/>
      <c r="B145" s="18" t="n"/>
      <c r="C145" s="18" t="n"/>
      <c r="D145" s="18" t="n"/>
      <c r="E145" s="18" t="n"/>
      <c r="F145" s="15" t="n"/>
      <c r="G145" s="19" t="n"/>
      <c r="H145" s="15">
        <f>IF(B145="","",SUMIF('입금 내역'!$B$4:$B$1003,B145,'입금 내역'!$D$4:$D$1003))</f>
        <v/>
      </c>
      <c r="I145" s="15">
        <f>IF(F145="","",F145-N(H145))</f>
        <v/>
      </c>
      <c r="J145" s="16">
        <f>IF(F145="","",IF(I145&lt;=0,"완납",IF(AND(G145&lt;&gt;"",G145&lt;TODAY()),"연체",IF(N(H145)&gt;0,"부분입금","미입금"))))</f>
        <v/>
      </c>
      <c r="K145" s="17">
        <f>IF(J145="연체",TODAY()-G145,"")</f>
        <v/>
      </c>
      <c r="L145" s="18" t="n"/>
      <c r="M145" s="18">
        <f>IF(C145="","",IF(COUNTIF(C$4:C145,C145)=1,MAX(M$3:M144)+1,""))</f>
        <v/>
      </c>
    </row>
    <row r="146">
      <c r="A146" s="19" t="n"/>
      <c r="B146" s="18" t="n"/>
      <c r="C146" s="18" t="n"/>
      <c r="D146" s="18" t="n"/>
      <c r="E146" s="18" t="n"/>
      <c r="F146" s="15" t="n"/>
      <c r="G146" s="19" t="n"/>
      <c r="H146" s="15">
        <f>IF(B146="","",SUMIF('입금 내역'!$B$4:$B$1003,B146,'입금 내역'!$D$4:$D$1003))</f>
        <v/>
      </c>
      <c r="I146" s="15">
        <f>IF(F146="","",F146-N(H146))</f>
        <v/>
      </c>
      <c r="J146" s="16">
        <f>IF(F146="","",IF(I146&lt;=0,"완납",IF(AND(G146&lt;&gt;"",G146&lt;TODAY()),"연체",IF(N(H146)&gt;0,"부분입금","미입금"))))</f>
        <v/>
      </c>
      <c r="K146" s="17">
        <f>IF(J146="연체",TODAY()-G146,"")</f>
        <v/>
      </c>
      <c r="L146" s="18" t="n"/>
      <c r="M146" s="18">
        <f>IF(C146="","",IF(COUNTIF(C$4:C146,C146)=1,MAX(M$3:M145)+1,""))</f>
        <v/>
      </c>
    </row>
    <row r="147">
      <c r="A147" s="19" t="n"/>
      <c r="B147" s="18" t="n"/>
      <c r="C147" s="18" t="n"/>
      <c r="D147" s="18" t="n"/>
      <c r="E147" s="18" t="n"/>
      <c r="F147" s="15" t="n"/>
      <c r="G147" s="19" t="n"/>
      <c r="H147" s="15">
        <f>IF(B147="","",SUMIF('입금 내역'!$B$4:$B$1003,B147,'입금 내역'!$D$4:$D$1003))</f>
        <v/>
      </c>
      <c r="I147" s="15">
        <f>IF(F147="","",F147-N(H147))</f>
        <v/>
      </c>
      <c r="J147" s="16">
        <f>IF(F147="","",IF(I147&lt;=0,"완납",IF(AND(G147&lt;&gt;"",G147&lt;TODAY()),"연체",IF(N(H147)&gt;0,"부분입금","미입금"))))</f>
        <v/>
      </c>
      <c r="K147" s="17">
        <f>IF(J147="연체",TODAY()-G147,"")</f>
        <v/>
      </c>
      <c r="L147" s="18" t="n"/>
      <c r="M147" s="18">
        <f>IF(C147="","",IF(COUNTIF(C$4:C147,C147)=1,MAX(M$3:M146)+1,""))</f>
        <v/>
      </c>
    </row>
    <row r="148">
      <c r="A148" s="19" t="n"/>
      <c r="B148" s="18" t="n"/>
      <c r="C148" s="18" t="n"/>
      <c r="D148" s="18" t="n"/>
      <c r="E148" s="18" t="n"/>
      <c r="F148" s="15" t="n"/>
      <c r="G148" s="19" t="n"/>
      <c r="H148" s="15">
        <f>IF(B148="","",SUMIF('입금 내역'!$B$4:$B$1003,B148,'입금 내역'!$D$4:$D$1003))</f>
        <v/>
      </c>
      <c r="I148" s="15">
        <f>IF(F148="","",F148-N(H148))</f>
        <v/>
      </c>
      <c r="J148" s="16">
        <f>IF(F148="","",IF(I148&lt;=0,"완납",IF(AND(G148&lt;&gt;"",G148&lt;TODAY()),"연체",IF(N(H148)&gt;0,"부분입금","미입금"))))</f>
        <v/>
      </c>
      <c r="K148" s="17">
        <f>IF(J148="연체",TODAY()-G148,"")</f>
        <v/>
      </c>
      <c r="L148" s="18" t="n"/>
      <c r="M148" s="18">
        <f>IF(C148="","",IF(COUNTIF(C$4:C148,C148)=1,MAX(M$3:M147)+1,""))</f>
        <v/>
      </c>
    </row>
    <row r="149">
      <c r="A149" s="19" t="n"/>
      <c r="B149" s="18" t="n"/>
      <c r="C149" s="18" t="n"/>
      <c r="D149" s="18" t="n"/>
      <c r="E149" s="18" t="n"/>
      <c r="F149" s="15" t="n"/>
      <c r="G149" s="19" t="n"/>
      <c r="H149" s="15">
        <f>IF(B149="","",SUMIF('입금 내역'!$B$4:$B$1003,B149,'입금 내역'!$D$4:$D$1003))</f>
        <v/>
      </c>
      <c r="I149" s="15">
        <f>IF(F149="","",F149-N(H149))</f>
        <v/>
      </c>
      <c r="J149" s="16">
        <f>IF(F149="","",IF(I149&lt;=0,"완납",IF(AND(G149&lt;&gt;"",G149&lt;TODAY()),"연체",IF(N(H149)&gt;0,"부분입금","미입금"))))</f>
        <v/>
      </c>
      <c r="K149" s="17">
        <f>IF(J149="연체",TODAY()-G149,"")</f>
        <v/>
      </c>
      <c r="L149" s="18" t="n"/>
      <c r="M149" s="18">
        <f>IF(C149="","",IF(COUNTIF(C$4:C149,C149)=1,MAX(M$3:M148)+1,""))</f>
        <v/>
      </c>
    </row>
    <row r="150">
      <c r="A150" s="19" t="n"/>
      <c r="B150" s="18" t="n"/>
      <c r="C150" s="18" t="n"/>
      <c r="D150" s="18" t="n"/>
      <c r="E150" s="18" t="n"/>
      <c r="F150" s="15" t="n"/>
      <c r="G150" s="19" t="n"/>
      <c r="H150" s="15">
        <f>IF(B150="","",SUMIF('입금 내역'!$B$4:$B$1003,B150,'입금 내역'!$D$4:$D$1003))</f>
        <v/>
      </c>
      <c r="I150" s="15">
        <f>IF(F150="","",F150-N(H150))</f>
        <v/>
      </c>
      <c r="J150" s="16">
        <f>IF(F150="","",IF(I150&lt;=0,"완납",IF(AND(G150&lt;&gt;"",G150&lt;TODAY()),"연체",IF(N(H150)&gt;0,"부분입금","미입금"))))</f>
        <v/>
      </c>
      <c r="K150" s="17">
        <f>IF(J150="연체",TODAY()-G150,"")</f>
        <v/>
      </c>
      <c r="L150" s="18" t="n"/>
      <c r="M150" s="18">
        <f>IF(C150="","",IF(COUNTIF(C$4:C150,C150)=1,MAX(M$3:M149)+1,""))</f>
        <v/>
      </c>
    </row>
    <row r="151">
      <c r="A151" s="19" t="n"/>
      <c r="B151" s="18" t="n"/>
      <c r="C151" s="18" t="n"/>
      <c r="D151" s="18" t="n"/>
      <c r="E151" s="18" t="n"/>
      <c r="F151" s="15" t="n"/>
      <c r="G151" s="19" t="n"/>
      <c r="H151" s="15">
        <f>IF(B151="","",SUMIF('입금 내역'!$B$4:$B$1003,B151,'입금 내역'!$D$4:$D$1003))</f>
        <v/>
      </c>
      <c r="I151" s="15">
        <f>IF(F151="","",F151-N(H151))</f>
        <v/>
      </c>
      <c r="J151" s="16">
        <f>IF(F151="","",IF(I151&lt;=0,"완납",IF(AND(G151&lt;&gt;"",G151&lt;TODAY()),"연체",IF(N(H151)&gt;0,"부분입금","미입금"))))</f>
        <v/>
      </c>
      <c r="K151" s="17">
        <f>IF(J151="연체",TODAY()-G151,"")</f>
        <v/>
      </c>
      <c r="L151" s="18" t="n"/>
      <c r="M151" s="18">
        <f>IF(C151="","",IF(COUNTIF(C$4:C151,C151)=1,MAX(M$3:M150)+1,""))</f>
        <v/>
      </c>
    </row>
    <row r="152">
      <c r="A152" s="19" t="n"/>
      <c r="B152" s="18" t="n"/>
      <c r="C152" s="18" t="n"/>
      <c r="D152" s="18" t="n"/>
      <c r="E152" s="18" t="n"/>
      <c r="F152" s="15" t="n"/>
      <c r="G152" s="19" t="n"/>
      <c r="H152" s="15">
        <f>IF(B152="","",SUMIF('입금 내역'!$B$4:$B$1003,B152,'입금 내역'!$D$4:$D$1003))</f>
        <v/>
      </c>
      <c r="I152" s="15">
        <f>IF(F152="","",F152-N(H152))</f>
        <v/>
      </c>
      <c r="J152" s="16">
        <f>IF(F152="","",IF(I152&lt;=0,"완납",IF(AND(G152&lt;&gt;"",G152&lt;TODAY()),"연체",IF(N(H152)&gt;0,"부분입금","미입금"))))</f>
        <v/>
      </c>
      <c r="K152" s="17">
        <f>IF(J152="연체",TODAY()-G152,"")</f>
        <v/>
      </c>
      <c r="L152" s="18" t="n"/>
      <c r="M152" s="18">
        <f>IF(C152="","",IF(COUNTIF(C$4:C152,C152)=1,MAX(M$3:M151)+1,""))</f>
        <v/>
      </c>
    </row>
    <row r="153">
      <c r="A153" s="19" t="n"/>
      <c r="B153" s="18" t="n"/>
      <c r="C153" s="18" t="n"/>
      <c r="D153" s="18" t="n"/>
      <c r="E153" s="18" t="n"/>
      <c r="F153" s="15" t="n"/>
      <c r="G153" s="19" t="n"/>
      <c r="H153" s="15">
        <f>IF(B153="","",SUMIF('입금 내역'!$B$4:$B$1003,B153,'입금 내역'!$D$4:$D$1003))</f>
        <v/>
      </c>
      <c r="I153" s="15">
        <f>IF(F153="","",F153-N(H153))</f>
        <v/>
      </c>
      <c r="J153" s="16">
        <f>IF(F153="","",IF(I153&lt;=0,"완납",IF(AND(G153&lt;&gt;"",G153&lt;TODAY()),"연체",IF(N(H153)&gt;0,"부분입금","미입금"))))</f>
        <v/>
      </c>
      <c r="K153" s="17">
        <f>IF(J153="연체",TODAY()-G153,"")</f>
        <v/>
      </c>
      <c r="L153" s="18" t="n"/>
      <c r="M153" s="18">
        <f>IF(C153="","",IF(COUNTIF(C$4:C153,C153)=1,MAX(M$3:M152)+1,""))</f>
        <v/>
      </c>
    </row>
    <row r="154">
      <c r="A154" s="19" t="n"/>
      <c r="B154" s="18" t="n"/>
      <c r="C154" s="18" t="n"/>
      <c r="D154" s="18" t="n"/>
      <c r="E154" s="18" t="n"/>
      <c r="F154" s="15" t="n"/>
      <c r="G154" s="19" t="n"/>
      <c r="H154" s="15">
        <f>IF(B154="","",SUMIF('입금 내역'!$B$4:$B$1003,B154,'입금 내역'!$D$4:$D$1003))</f>
        <v/>
      </c>
      <c r="I154" s="15">
        <f>IF(F154="","",F154-N(H154))</f>
        <v/>
      </c>
      <c r="J154" s="16">
        <f>IF(F154="","",IF(I154&lt;=0,"완납",IF(AND(G154&lt;&gt;"",G154&lt;TODAY()),"연체",IF(N(H154)&gt;0,"부분입금","미입금"))))</f>
        <v/>
      </c>
      <c r="K154" s="17">
        <f>IF(J154="연체",TODAY()-G154,"")</f>
        <v/>
      </c>
      <c r="L154" s="18" t="n"/>
      <c r="M154" s="18">
        <f>IF(C154="","",IF(COUNTIF(C$4:C154,C154)=1,MAX(M$3:M153)+1,""))</f>
        <v/>
      </c>
    </row>
    <row r="155">
      <c r="A155" s="19" t="n"/>
      <c r="B155" s="18" t="n"/>
      <c r="C155" s="18" t="n"/>
      <c r="D155" s="18" t="n"/>
      <c r="E155" s="18" t="n"/>
      <c r="F155" s="15" t="n"/>
      <c r="G155" s="19" t="n"/>
      <c r="H155" s="15">
        <f>IF(B155="","",SUMIF('입금 내역'!$B$4:$B$1003,B155,'입금 내역'!$D$4:$D$1003))</f>
        <v/>
      </c>
      <c r="I155" s="15">
        <f>IF(F155="","",F155-N(H155))</f>
        <v/>
      </c>
      <c r="J155" s="16">
        <f>IF(F155="","",IF(I155&lt;=0,"완납",IF(AND(G155&lt;&gt;"",G155&lt;TODAY()),"연체",IF(N(H155)&gt;0,"부분입금","미입금"))))</f>
        <v/>
      </c>
      <c r="K155" s="17">
        <f>IF(J155="연체",TODAY()-G155,"")</f>
        <v/>
      </c>
      <c r="L155" s="18" t="n"/>
      <c r="M155" s="18">
        <f>IF(C155="","",IF(COUNTIF(C$4:C155,C155)=1,MAX(M$3:M154)+1,""))</f>
        <v/>
      </c>
    </row>
    <row r="156">
      <c r="A156" s="19" t="n"/>
      <c r="B156" s="18" t="n"/>
      <c r="C156" s="18" t="n"/>
      <c r="D156" s="18" t="n"/>
      <c r="E156" s="18" t="n"/>
      <c r="F156" s="15" t="n"/>
      <c r="G156" s="19" t="n"/>
      <c r="H156" s="15">
        <f>IF(B156="","",SUMIF('입금 내역'!$B$4:$B$1003,B156,'입금 내역'!$D$4:$D$1003))</f>
        <v/>
      </c>
      <c r="I156" s="15">
        <f>IF(F156="","",F156-N(H156))</f>
        <v/>
      </c>
      <c r="J156" s="16">
        <f>IF(F156="","",IF(I156&lt;=0,"완납",IF(AND(G156&lt;&gt;"",G156&lt;TODAY()),"연체",IF(N(H156)&gt;0,"부분입금","미입금"))))</f>
        <v/>
      </c>
      <c r="K156" s="17">
        <f>IF(J156="연체",TODAY()-G156,"")</f>
        <v/>
      </c>
      <c r="L156" s="18" t="n"/>
      <c r="M156" s="18">
        <f>IF(C156="","",IF(COUNTIF(C$4:C156,C156)=1,MAX(M$3:M155)+1,""))</f>
        <v/>
      </c>
    </row>
    <row r="157">
      <c r="A157" s="19" t="n"/>
      <c r="B157" s="18" t="n"/>
      <c r="C157" s="18" t="n"/>
      <c r="D157" s="18" t="n"/>
      <c r="E157" s="18" t="n"/>
      <c r="F157" s="15" t="n"/>
      <c r="G157" s="19" t="n"/>
      <c r="H157" s="15">
        <f>IF(B157="","",SUMIF('입금 내역'!$B$4:$B$1003,B157,'입금 내역'!$D$4:$D$1003))</f>
        <v/>
      </c>
      <c r="I157" s="15">
        <f>IF(F157="","",F157-N(H157))</f>
        <v/>
      </c>
      <c r="J157" s="16">
        <f>IF(F157="","",IF(I157&lt;=0,"완납",IF(AND(G157&lt;&gt;"",G157&lt;TODAY()),"연체",IF(N(H157)&gt;0,"부분입금","미입금"))))</f>
        <v/>
      </c>
      <c r="K157" s="17">
        <f>IF(J157="연체",TODAY()-G157,"")</f>
        <v/>
      </c>
      <c r="L157" s="18" t="n"/>
      <c r="M157" s="18">
        <f>IF(C157="","",IF(COUNTIF(C$4:C157,C157)=1,MAX(M$3:M156)+1,""))</f>
        <v/>
      </c>
    </row>
    <row r="158">
      <c r="A158" s="19" t="n"/>
      <c r="B158" s="18" t="n"/>
      <c r="C158" s="18" t="n"/>
      <c r="D158" s="18" t="n"/>
      <c r="E158" s="18" t="n"/>
      <c r="F158" s="15" t="n"/>
      <c r="G158" s="19" t="n"/>
      <c r="H158" s="15">
        <f>IF(B158="","",SUMIF('입금 내역'!$B$4:$B$1003,B158,'입금 내역'!$D$4:$D$1003))</f>
        <v/>
      </c>
      <c r="I158" s="15">
        <f>IF(F158="","",F158-N(H158))</f>
        <v/>
      </c>
      <c r="J158" s="16">
        <f>IF(F158="","",IF(I158&lt;=0,"완납",IF(AND(G158&lt;&gt;"",G158&lt;TODAY()),"연체",IF(N(H158)&gt;0,"부분입금","미입금"))))</f>
        <v/>
      </c>
      <c r="K158" s="17">
        <f>IF(J158="연체",TODAY()-G158,"")</f>
        <v/>
      </c>
      <c r="L158" s="18" t="n"/>
      <c r="M158" s="18">
        <f>IF(C158="","",IF(COUNTIF(C$4:C158,C158)=1,MAX(M$3:M157)+1,""))</f>
        <v/>
      </c>
    </row>
    <row r="159">
      <c r="A159" s="19" t="n"/>
      <c r="B159" s="18" t="n"/>
      <c r="C159" s="18" t="n"/>
      <c r="D159" s="18" t="n"/>
      <c r="E159" s="18" t="n"/>
      <c r="F159" s="15" t="n"/>
      <c r="G159" s="19" t="n"/>
      <c r="H159" s="15">
        <f>IF(B159="","",SUMIF('입금 내역'!$B$4:$B$1003,B159,'입금 내역'!$D$4:$D$1003))</f>
        <v/>
      </c>
      <c r="I159" s="15">
        <f>IF(F159="","",F159-N(H159))</f>
        <v/>
      </c>
      <c r="J159" s="16">
        <f>IF(F159="","",IF(I159&lt;=0,"완납",IF(AND(G159&lt;&gt;"",G159&lt;TODAY()),"연체",IF(N(H159)&gt;0,"부분입금","미입금"))))</f>
        <v/>
      </c>
      <c r="K159" s="17">
        <f>IF(J159="연체",TODAY()-G159,"")</f>
        <v/>
      </c>
      <c r="L159" s="18" t="n"/>
      <c r="M159" s="18">
        <f>IF(C159="","",IF(COUNTIF(C$4:C159,C159)=1,MAX(M$3:M158)+1,""))</f>
        <v/>
      </c>
    </row>
    <row r="160">
      <c r="A160" s="19" t="n"/>
      <c r="B160" s="18" t="n"/>
      <c r="C160" s="18" t="n"/>
      <c r="D160" s="18" t="n"/>
      <c r="E160" s="18" t="n"/>
      <c r="F160" s="15" t="n"/>
      <c r="G160" s="19" t="n"/>
      <c r="H160" s="15">
        <f>IF(B160="","",SUMIF('입금 내역'!$B$4:$B$1003,B160,'입금 내역'!$D$4:$D$1003))</f>
        <v/>
      </c>
      <c r="I160" s="15">
        <f>IF(F160="","",F160-N(H160))</f>
        <v/>
      </c>
      <c r="J160" s="16">
        <f>IF(F160="","",IF(I160&lt;=0,"완납",IF(AND(G160&lt;&gt;"",G160&lt;TODAY()),"연체",IF(N(H160)&gt;0,"부분입금","미입금"))))</f>
        <v/>
      </c>
      <c r="K160" s="17">
        <f>IF(J160="연체",TODAY()-G160,"")</f>
        <v/>
      </c>
      <c r="L160" s="18" t="n"/>
      <c r="M160" s="18">
        <f>IF(C160="","",IF(COUNTIF(C$4:C160,C160)=1,MAX(M$3:M159)+1,""))</f>
        <v/>
      </c>
    </row>
    <row r="161">
      <c r="A161" s="19" t="n"/>
      <c r="B161" s="18" t="n"/>
      <c r="C161" s="18" t="n"/>
      <c r="D161" s="18" t="n"/>
      <c r="E161" s="18" t="n"/>
      <c r="F161" s="15" t="n"/>
      <c r="G161" s="19" t="n"/>
      <c r="H161" s="15">
        <f>IF(B161="","",SUMIF('입금 내역'!$B$4:$B$1003,B161,'입금 내역'!$D$4:$D$1003))</f>
        <v/>
      </c>
      <c r="I161" s="15">
        <f>IF(F161="","",F161-N(H161))</f>
        <v/>
      </c>
      <c r="J161" s="16">
        <f>IF(F161="","",IF(I161&lt;=0,"완납",IF(AND(G161&lt;&gt;"",G161&lt;TODAY()),"연체",IF(N(H161)&gt;0,"부분입금","미입금"))))</f>
        <v/>
      </c>
      <c r="K161" s="17">
        <f>IF(J161="연체",TODAY()-G161,"")</f>
        <v/>
      </c>
      <c r="L161" s="18" t="n"/>
      <c r="M161" s="18">
        <f>IF(C161="","",IF(COUNTIF(C$4:C161,C161)=1,MAX(M$3:M160)+1,""))</f>
        <v/>
      </c>
    </row>
    <row r="162">
      <c r="A162" s="19" t="n"/>
      <c r="B162" s="18" t="n"/>
      <c r="C162" s="18" t="n"/>
      <c r="D162" s="18" t="n"/>
      <c r="E162" s="18" t="n"/>
      <c r="F162" s="15" t="n"/>
      <c r="G162" s="19" t="n"/>
      <c r="H162" s="15">
        <f>IF(B162="","",SUMIF('입금 내역'!$B$4:$B$1003,B162,'입금 내역'!$D$4:$D$1003))</f>
        <v/>
      </c>
      <c r="I162" s="15">
        <f>IF(F162="","",F162-N(H162))</f>
        <v/>
      </c>
      <c r="J162" s="16">
        <f>IF(F162="","",IF(I162&lt;=0,"완납",IF(AND(G162&lt;&gt;"",G162&lt;TODAY()),"연체",IF(N(H162)&gt;0,"부분입금","미입금"))))</f>
        <v/>
      </c>
      <c r="K162" s="17">
        <f>IF(J162="연체",TODAY()-G162,"")</f>
        <v/>
      </c>
      <c r="L162" s="18" t="n"/>
      <c r="M162" s="18">
        <f>IF(C162="","",IF(COUNTIF(C$4:C162,C162)=1,MAX(M$3:M161)+1,""))</f>
        <v/>
      </c>
    </row>
    <row r="163">
      <c r="A163" s="19" t="n"/>
      <c r="B163" s="18" t="n"/>
      <c r="C163" s="18" t="n"/>
      <c r="D163" s="18" t="n"/>
      <c r="E163" s="18" t="n"/>
      <c r="F163" s="15" t="n"/>
      <c r="G163" s="19" t="n"/>
      <c r="H163" s="15">
        <f>IF(B163="","",SUMIF('입금 내역'!$B$4:$B$1003,B163,'입금 내역'!$D$4:$D$1003))</f>
        <v/>
      </c>
      <c r="I163" s="15">
        <f>IF(F163="","",F163-N(H163))</f>
        <v/>
      </c>
      <c r="J163" s="16">
        <f>IF(F163="","",IF(I163&lt;=0,"완납",IF(AND(G163&lt;&gt;"",G163&lt;TODAY()),"연체",IF(N(H163)&gt;0,"부분입금","미입금"))))</f>
        <v/>
      </c>
      <c r="K163" s="17">
        <f>IF(J163="연체",TODAY()-G163,"")</f>
        <v/>
      </c>
      <c r="L163" s="18" t="n"/>
      <c r="M163" s="18">
        <f>IF(C163="","",IF(COUNTIF(C$4:C163,C163)=1,MAX(M$3:M162)+1,""))</f>
        <v/>
      </c>
    </row>
    <row r="164">
      <c r="A164" s="19" t="n"/>
      <c r="B164" s="18" t="n"/>
      <c r="C164" s="18" t="n"/>
      <c r="D164" s="18" t="n"/>
      <c r="E164" s="18" t="n"/>
      <c r="F164" s="15" t="n"/>
      <c r="G164" s="19" t="n"/>
      <c r="H164" s="15">
        <f>IF(B164="","",SUMIF('입금 내역'!$B$4:$B$1003,B164,'입금 내역'!$D$4:$D$1003))</f>
        <v/>
      </c>
      <c r="I164" s="15">
        <f>IF(F164="","",F164-N(H164))</f>
        <v/>
      </c>
      <c r="J164" s="16">
        <f>IF(F164="","",IF(I164&lt;=0,"완납",IF(AND(G164&lt;&gt;"",G164&lt;TODAY()),"연체",IF(N(H164)&gt;0,"부분입금","미입금"))))</f>
        <v/>
      </c>
      <c r="K164" s="17">
        <f>IF(J164="연체",TODAY()-G164,"")</f>
        <v/>
      </c>
      <c r="L164" s="18" t="n"/>
      <c r="M164" s="18">
        <f>IF(C164="","",IF(COUNTIF(C$4:C164,C164)=1,MAX(M$3:M163)+1,""))</f>
        <v/>
      </c>
    </row>
    <row r="165">
      <c r="A165" s="19" t="n"/>
      <c r="B165" s="18" t="n"/>
      <c r="C165" s="18" t="n"/>
      <c r="D165" s="18" t="n"/>
      <c r="E165" s="18" t="n"/>
      <c r="F165" s="15" t="n"/>
      <c r="G165" s="19" t="n"/>
      <c r="H165" s="15">
        <f>IF(B165="","",SUMIF('입금 내역'!$B$4:$B$1003,B165,'입금 내역'!$D$4:$D$1003))</f>
        <v/>
      </c>
      <c r="I165" s="15">
        <f>IF(F165="","",F165-N(H165))</f>
        <v/>
      </c>
      <c r="J165" s="16">
        <f>IF(F165="","",IF(I165&lt;=0,"완납",IF(AND(G165&lt;&gt;"",G165&lt;TODAY()),"연체",IF(N(H165)&gt;0,"부분입금","미입금"))))</f>
        <v/>
      </c>
      <c r="K165" s="17">
        <f>IF(J165="연체",TODAY()-G165,"")</f>
        <v/>
      </c>
      <c r="L165" s="18" t="n"/>
      <c r="M165" s="18">
        <f>IF(C165="","",IF(COUNTIF(C$4:C165,C165)=1,MAX(M$3:M164)+1,""))</f>
        <v/>
      </c>
    </row>
    <row r="166">
      <c r="A166" s="19" t="n"/>
      <c r="B166" s="18" t="n"/>
      <c r="C166" s="18" t="n"/>
      <c r="D166" s="18" t="n"/>
      <c r="E166" s="18" t="n"/>
      <c r="F166" s="15" t="n"/>
      <c r="G166" s="19" t="n"/>
      <c r="H166" s="15">
        <f>IF(B166="","",SUMIF('입금 내역'!$B$4:$B$1003,B166,'입금 내역'!$D$4:$D$1003))</f>
        <v/>
      </c>
      <c r="I166" s="15">
        <f>IF(F166="","",F166-N(H166))</f>
        <v/>
      </c>
      <c r="J166" s="16">
        <f>IF(F166="","",IF(I166&lt;=0,"완납",IF(AND(G166&lt;&gt;"",G166&lt;TODAY()),"연체",IF(N(H166)&gt;0,"부분입금","미입금"))))</f>
        <v/>
      </c>
      <c r="K166" s="17">
        <f>IF(J166="연체",TODAY()-G166,"")</f>
        <v/>
      </c>
      <c r="L166" s="18" t="n"/>
      <c r="M166" s="18">
        <f>IF(C166="","",IF(COUNTIF(C$4:C166,C166)=1,MAX(M$3:M165)+1,""))</f>
        <v/>
      </c>
    </row>
    <row r="167">
      <c r="A167" s="19" t="n"/>
      <c r="B167" s="18" t="n"/>
      <c r="C167" s="18" t="n"/>
      <c r="D167" s="18" t="n"/>
      <c r="E167" s="18" t="n"/>
      <c r="F167" s="15" t="n"/>
      <c r="G167" s="19" t="n"/>
      <c r="H167" s="15">
        <f>IF(B167="","",SUMIF('입금 내역'!$B$4:$B$1003,B167,'입금 내역'!$D$4:$D$1003))</f>
        <v/>
      </c>
      <c r="I167" s="15">
        <f>IF(F167="","",F167-N(H167))</f>
        <v/>
      </c>
      <c r="J167" s="16">
        <f>IF(F167="","",IF(I167&lt;=0,"완납",IF(AND(G167&lt;&gt;"",G167&lt;TODAY()),"연체",IF(N(H167)&gt;0,"부분입금","미입금"))))</f>
        <v/>
      </c>
      <c r="K167" s="17">
        <f>IF(J167="연체",TODAY()-G167,"")</f>
        <v/>
      </c>
      <c r="L167" s="18" t="n"/>
      <c r="M167" s="18">
        <f>IF(C167="","",IF(COUNTIF(C$4:C167,C167)=1,MAX(M$3:M166)+1,""))</f>
        <v/>
      </c>
    </row>
    <row r="168">
      <c r="A168" s="19" t="n"/>
      <c r="B168" s="18" t="n"/>
      <c r="C168" s="18" t="n"/>
      <c r="D168" s="18" t="n"/>
      <c r="E168" s="18" t="n"/>
      <c r="F168" s="15" t="n"/>
      <c r="G168" s="19" t="n"/>
      <c r="H168" s="15">
        <f>IF(B168="","",SUMIF('입금 내역'!$B$4:$B$1003,B168,'입금 내역'!$D$4:$D$1003))</f>
        <v/>
      </c>
      <c r="I168" s="15">
        <f>IF(F168="","",F168-N(H168))</f>
        <v/>
      </c>
      <c r="J168" s="16">
        <f>IF(F168="","",IF(I168&lt;=0,"완납",IF(AND(G168&lt;&gt;"",G168&lt;TODAY()),"연체",IF(N(H168)&gt;0,"부분입금","미입금"))))</f>
        <v/>
      </c>
      <c r="K168" s="17">
        <f>IF(J168="연체",TODAY()-G168,"")</f>
        <v/>
      </c>
      <c r="L168" s="18" t="n"/>
      <c r="M168" s="18">
        <f>IF(C168="","",IF(COUNTIF(C$4:C168,C168)=1,MAX(M$3:M167)+1,""))</f>
        <v/>
      </c>
    </row>
    <row r="169">
      <c r="A169" s="19" t="n"/>
      <c r="B169" s="18" t="n"/>
      <c r="C169" s="18" t="n"/>
      <c r="D169" s="18" t="n"/>
      <c r="E169" s="18" t="n"/>
      <c r="F169" s="15" t="n"/>
      <c r="G169" s="19" t="n"/>
      <c r="H169" s="15">
        <f>IF(B169="","",SUMIF('입금 내역'!$B$4:$B$1003,B169,'입금 내역'!$D$4:$D$1003))</f>
        <v/>
      </c>
      <c r="I169" s="15">
        <f>IF(F169="","",F169-N(H169))</f>
        <v/>
      </c>
      <c r="J169" s="16">
        <f>IF(F169="","",IF(I169&lt;=0,"완납",IF(AND(G169&lt;&gt;"",G169&lt;TODAY()),"연체",IF(N(H169)&gt;0,"부분입금","미입금"))))</f>
        <v/>
      </c>
      <c r="K169" s="17">
        <f>IF(J169="연체",TODAY()-G169,"")</f>
        <v/>
      </c>
      <c r="L169" s="18" t="n"/>
      <c r="M169" s="18">
        <f>IF(C169="","",IF(COUNTIF(C$4:C169,C169)=1,MAX(M$3:M168)+1,""))</f>
        <v/>
      </c>
    </row>
    <row r="170">
      <c r="A170" s="19" t="n"/>
      <c r="B170" s="18" t="n"/>
      <c r="C170" s="18" t="n"/>
      <c r="D170" s="18" t="n"/>
      <c r="E170" s="18" t="n"/>
      <c r="F170" s="15" t="n"/>
      <c r="G170" s="19" t="n"/>
      <c r="H170" s="15">
        <f>IF(B170="","",SUMIF('입금 내역'!$B$4:$B$1003,B170,'입금 내역'!$D$4:$D$1003))</f>
        <v/>
      </c>
      <c r="I170" s="15">
        <f>IF(F170="","",F170-N(H170))</f>
        <v/>
      </c>
      <c r="J170" s="16">
        <f>IF(F170="","",IF(I170&lt;=0,"완납",IF(AND(G170&lt;&gt;"",G170&lt;TODAY()),"연체",IF(N(H170)&gt;0,"부분입금","미입금"))))</f>
        <v/>
      </c>
      <c r="K170" s="17">
        <f>IF(J170="연체",TODAY()-G170,"")</f>
        <v/>
      </c>
      <c r="L170" s="18" t="n"/>
      <c r="M170" s="18">
        <f>IF(C170="","",IF(COUNTIF(C$4:C170,C170)=1,MAX(M$3:M169)+1,""))</f>
        <v/>
      </c>
    </row>
    <row r="171">
      <c r="A171" s="19" t="n"/>
      <c r="B171" s="18" t="n"/>
      <c r="C171" s="18" t="n"/>
      <c r="D171" s="18" t="n"/>
      <c r="E171" s="18" t="n"/>
      <c r="F171" s="15" t="n"/>
      <c r="G171" s="19" t="n"/>
      <c r="H171" s="15">
        <f>IF(B171="","",SUMIF('입금 내역'!$B$4:$B$1003,B171,'입금 내역'!$D$4:$D$1003))</f>
        <v/>
      </c>
      <c r="I171" s="15">
        <f>IF(F171="","",F171-N(H171))</f>
        <v/>
      </c>
      <c r="J171" s="16">
        <f>IF(F171="","",IF(I171&lt;=0,"완납",IF(AND(G171&lt;&gt;"",G171&lt;TODAY()),"연체",IF(N(H171)&gt;0,"부분입금","미입금"))))</f>
        <v/>
      </c>
      <c r="K171" s="17">
        <f>IF(J171="연체",TODAY()-G171,"")</f>
        <v/>
      </c>
      <c r="L171" s="18" t="n"/>
      <c r="M171" s="18">
        <f>IF(C171="","",IF(COUNTIF(C$4:C171,C171)=1,MAX(M$3:M170)+1,""))</f>
        <v/>
      </c>
    </row>
    <row r="172">
      <c r="A172" s="19" t="n"/>
      <c r="B172" s="18" t="n"/>
      <c r="C172" s="18" t="n"/>
      <c r="D172" s="18" t="n"/>
      <c r="E172" s="18" t="n"/>
      <c r="F172" s="15" t="n"/>
      <c r="G172" s="19" t="n"/>
      <c r="H172" s="15">
        <f>IF(B172="","",SUMIF('입금 내역'!$B$4:$B$1003,B172,'입금 내역'!$D$4:$D$1003))</f>
        <v/>
      </c>
      <c r="I172" s="15">
        <f>IF(F172="","",F172-N(H172))</f>
        <v/>
      </c>
      <c r="J172" s="16">
        <f>IF(F172="","",IF(I172&lt;=0,"완납",IF(AND(G172&lt;&gt;"",G172&lt;TODAY()),"연체",IF(N(H172)&gt;0,"부분입금","미입금"))))</f>
        <v/>
      </c>
      <c r="K172" s="17">
        <f>IF(J172="연체",TODAY()-G172,"")</f>
        <v/>
      </c>
      <c r="L172" s="18" t="n"/>
      <c r="M172" s="18">
        <f>IF(C172="","",IF(COUNTIF(C$4:C172,C172)=1,MAX(M$3:M171)+1,""))</f>
        <v/>
      </c>
    </row>
    <row r="173">
      <c r="A173" s="19" t="n"/>
      <c r="B173" s="18" t="n"/>
      <c r="C173" s="18" t="n"/>
      <c r="D173" s="18" t="n"/>
      <c r="E173" s="18" t="n"/>
      <c r="F173" s="15" t="n"/>
      <c r="G173" s="19" t="n"/>
      <c r="H173" s="15">
        <f>IF(B173="","",SUMIF('입금 내역'!$B$4:$B$1003,B173,'입금 내역'!$D$4:$D$1003))</f>
        <v/>
      </c>
      <c r="I173" s="15">
        <f>IF(F173="","",F173-N(H173))</f>
        <v/>
      </c>
      <c r="J173" s="16">
        <f>IF(F173="","",IF(I173&lt;=0,"완납",IF(AND(G173&lt;&gt;"",G173&lt;TODAY()),"연체",IF(N(H173)&gt;0,"부분입금","미입금"))))</f>
        <v/>
      </c>
      <c r="K173" s="17">
        <f>IF(J173="연체",TODAY()-G173,"")</f>
        <v/>
      </c>
      <c r="L173" s="18" t="n"/>
      <c r="M173" s="18">
        <f>IF(C173="","",IF(COUNTIF(C$4:C173,C173)=1,MAX(M$3:M172)+1,""))</f>
        <v/>
      </c>
    </row>
    <row r="174">
      <c r="A174" s="19" t="n"/>
      <c r="B174" s="18" t="n"/>
      <c r="C174" s="18" t="n"/>
      <c r="D174" s="18" t="n"/>
      <c r="E174" s="18" t="n"/>
      <c r="F174" s="15" t="n"/>
      <c r="G174" s="19" t="n"/>
      <c r="H174" s="15">
        <f>IF(B174="","",SUMIF('입금 내역'!$B$4:$B$1003,B174,'입금 내역'!$D$4:$D$1003))</f>
        <v/>
      </c>
      <c r="I174" s="15">
        <f>IF(F174="","",F174-N(H174))</f>
        <v/>
      </c>
      <c r="J174" s="16">
        <f>IF(F174="","",IF(I174&lt;=0,"완납",IF(AND(G174&lt;&gt;"",G174&lt;TODAY()),"연체",IF(N(H174)&gt;0,"부분입금","미입금"))))</f>
        <v/>
      </c>
      <c r="K174" s="17">
        <f>IF(J174="연체",TODAY()-G174,"")</f>
        <v/>
      </c>
      <c r="L174" s="18" t="n"/>
      <c r="M174" s="18">
        <f>IF(C174="","",IF(COUNTIF(C$4:C174,C174)=1,MAX(M$3:M173)+1,""))</f>
        <v/>
      </c>
    </row>
    <row r="175">
      <c r="A175" s="19" t="n"/>
      <c r="B175" s="18" t="n"/>
      <c r="C175" s="18" t="n"/>
      <c r="D175" s="18" t="n"/>
      <c r="E175" s="18" t="n"/>
      <c r="F175" s="15" t="n"/>
      <c r="G175" s="19" t="n"/>
      <c r="H175" s="15">
        <f>IF(B175="","",SUMIF('입금 내역'!$B$4:$B$1003,B175,'입금 내역'!$D$4:$D$1003))</f>
        <v/>
      </c>
      <c r="I175" s="15">
        <f>IF(F175="","",F175-N(H175))</f>
        <v/>
      </c>
      <c r="J175" s="16">
        <f>IF(F175="","",IF(I175&lt;=0,"완납",IF(AND(G175&lt;&gt;"",G175&lt;TODAY()),"연체",IF(N(H175)&gt;0,"부분입금","미입금"))))</f>
        <v/>
      </c>
      <c r="K175" s="17">
        <f>IF(J175="연체",TODAY()-G175,"")</f>
        <v/>
      </c>
      <c r="L175" s="18" t="n"/>
      <c r="M175" s="18">
        <f>IF(C175="","",IF(COUNTIF(C$4:C175,C175)=1,MAX(M$3:M174)+1,""))</f>
        <v/>
      </c>
    </row>
    <row r="176">
      <c r="A176" s="19" t="n"/>
      <c r="B176" s="18" t="n"/>
      <c r="C176" s="18" t="n"/>
      <c r="D176" s="18" t="n"/>
      <c r="E176" s="18" t="n"/>
      <c r="F176" s="15" t="n"/>
      <c r="G176" s="19" t="n"/>
      <c r="H176" s="15">
        <f>IF(B176="","",SUMIF('입금 내역'!$B$4:$B$1003,B176,'입금 내역'!$D$4:$D$1003))</f>
        <v/>
      </c>
      <c r="I176" s="15">
        <f>IF(F176="","",F176-N(H176))</f>
        <v/>
      </c>
      <c r="J176" s="16">
        <f>IF(F176="","",IF(I176&lt;=0,"완납",IF(AND(G176&lt;&gt;"",G176&lt;TODAY()),"연체",IF(N(H176)&gt;0,"부분입금","미입금"))))</f>
        <v/>
      </c>
      <c r="K176" s="17">
        <f>IF(J176="연체",TODAY()-G176,"")</f>
        <v/>
      </c>
      <c r="L176" s="18" t="n"/>
      <c r="M176" s="18">
        <f>IF(C176="","",IF(COUNTIF(C$4:C176,C176)=1,MAX(M$3:M175)+1,""))</f>
        <v/>
      </c>
    </row>
    <row r="177">
      <c r="A177" s="19" t="n"/>
      <c r="B177" s="18" t="n"/>
      <c r="C177" s="18" t="n"/>
      <c r="D177" s="18" t="n"/>
      <c r="E177" s="18" t="n"/>
      <c r="F177" s="15" t="n"/>
      <c r="G177" s="19" t="n"/>
      <c r="H177" s="15">
        <f>IF(B177="","",SUMIF('입금 내역'!$B$4:$B$1003,B177,'입금 내역'!$D$4:$D$1003))</f>
        <v/>
      </c>
      <c r="I177" s="15">
        <f>IF(F177="","",F177-N(H177))</f>
        <v/>
      </c>
      <c r="J177" s="16">
        <f>IF(F177="","",IF(I177&lt;=0,"완납",IF(AND(G177&lt;&gt;"",G177&lt;TODAY()),"연체",IF(N(H177)&gt;0,"부분입금","미입금"))))</f>
        <v/>
      </c>
      <c r="K177" s="17">
        <f>IF(J177="연체",TODAY()-G177,"")</f>
        <v/>
      </c>
      <c r="L177" s="18" t="n"/>
      <c r="M177" s="18">
        <f>IF(C177="","",IF(COUNTIF(C$4:C177,C177)=1,MAX(M$3:M176)+1,""))</f>
        <v/>
      </c>
    </row>
    <row r="178">
      <c r="A178" s="19" t="n"/>
      <c r="B178" s="18" t="n"/>
      <c r="C178" s="18" t="n"/>
      <c r="D178" s="18" t="n"/>
      <c r="E178" s="18" t="n"/>
      <c r="F178" s="15" t="n"/>
      <c r="G178" s="19" t="n"/>
      <c r="H178" s="15">
        <f>IF(B178="","",SUMIF('입금 내역'!$B$4:$B$1003,B178,'입금 내역'!$D$4:$D$1003))</f>
        <v/>
      </c>
      <c r="I178" s="15">
        <f>IF(F178="","",F178-N(H178))</f>
        <v/>
      </c>
      <c r="J178" s="16">
        <f>IF(F178="","",IF(I178&lt;=0,"완납",IF(AND(G178&lt;&gt;"",G178&lt;TODAY()),"연체",IF(N(H178)&gt;0,"부분입금","미입금"))))</f>
        <v/>
      </c>
      <c r="K178" s="17">
        <f>IF(J178="연체",TODAY()-G178,"")</f>
        <v/>
      </c>
      <c r="L178" s="18" t="n"/>
      <c r="M178" s="18">
        <f>IF(C178="","",IF(COUNTIF(C$4:C178,C178)=1,MAX(M$3:M177)+1,""))</f>
        <v/>
      </c>
    </row>
    <row r="179">
      <c r="A179" s="19" t="n"/>
      <c r="B179" s="18" t="n"/>
      <c r="C179" s="18" t="n"/>
      <c r="D179" s="18" t="n"/>
      <c r="E179" s="18" t="n"/>
      <c r="F179" s="15" t="n"/>
      <c r="G179" s="19" t="n"/>
      <c r="H179" s="15">
        <f>IF(B179="","",SUMIF('입금 내역'!$B$4:$B$1003,B179,'입금 내역'!$D$4:$D$1003))</f>
        <v/>
      </c>
      <c r="I179" s="15">
        <f>IF(F179="","",F179-N(H179))</f>
        <v/>
      </c>
      <c r="J179" s="16">
        <f>IF(F179="","",IF(I179&lt;=0,"완납",IF(AND(G179&lt;&gt;"",G179&lt;TODAY()),"연체",IF(N(H179)&gt;0,"부분입금","미입금"))))</f>
        <v/>
      </c>
      <c r="K179" s="17">
        <f>IF(J179="연체",TODAY()-G179,"")</f>
        <v/>
      </c>
      <c r="L179" s="18" t="n"/>
      <c r="M179" s="18">
        <f>IF(C179="","",IF(COUNTIF(C$4:C179,C179)=1,MAX(M$3:M178)+1,""))</f>
        <v/>
      </c>
    </row>
    <row r="180">
      <c r="A180" s="19" t="n"/>
      <c r="B180" s="18" t="n"/>
      <c r="C180" s="18" t="n"/>
      <c r="D180" s="18" t="n"/>
      <c r="E180" s="18" t="n"/>
      <c r="F180" s="15" t="n"/>
      <c r="G180" s="19" t="n"/>
      <c r="H180" s="15">
        <f>IF(B180="","",SUMIF('입금 내역'!$B$4:$B$1003,B180,'입금 내역'!$D$4:$D$1003))</f>
        <v/>
      </c>
      <c r="I180" s="15">
        <f>IF(F180="","",F180-N(H180))</f>
        <v/>
      </c>
      <c r="J180" s="16">
        <f>IF(F180="","",IF(I180&lt;=0,"완납",IF(AND(G180&lt;&gt;"",G180&lt;TODAY()),"연체",IF(N(H180)&gt;0,"부분입금","미입금"))))</f>
        <v/>
      </c>
      <c r="K180" s="17">
        <f>IF(J180="연체",TODAY()-G180,"")</f>
        <v/>
      </c>
      <c r="L180" s="18" t="n"/>
      <c r="M180" s="18">
        <f>IF(C180="","",IF(COUNTIF(C$4:C180,C180)=1,MAX(M$3:M179)+1,""))</f>
        <v/>
      </c>
    </row>
    <row r="181">
      <c r="A181" s="19" t="n"/>
      <c r="B181" s="18" t="n"/>
      <c r="C181" s="18" t="n"/>
      <c r="D181" s="18" t="n"/>
      <c r="E181" s="18" t="n"/>
      <c r="F181" s="15" t="n"/>
      <c r="G181" s="19" t="n"/>
      <c r="H181" s="15">
        <f>IF(B181="","",SUMIF('입금 내역'!$B$4:$B$1003,B181,'입금 내역'!$D$4:$D$1003))</f>
        <v/>
      </c>
      <c r="I181" s="15">
        <f>IF(F181="","",F181-N(H181))</f>
        <v/>
      </c>
      <c r="J181" s="16">
        <f>IF(F181="","",IF(I181&lt;=0,"완납",IF(AND(G181&lt;&gt;"",G181&lt;TODAY()),"연체",IF(N(H181)&gt;0,"부분입금","미입금"))))</f>
        <v/>
      </c>
      <c r="K181" s="17">
        <f>IF(J181="연체",TODAY()-G181,"")</f>
        <v/>
      </c>
      <c r="L181" s="18" t="n"/>
      <c r="M181" s="18">
        <f>IF(C181="","",IF(COUNTIF(C$4:C181,C181)=1,MAX(M$3:M180)+1,""))</f>
        <v/>
      </c>
    </row>
    <row r="182">
      <c r="A182" s="19" t="n"/>
      <c r="B182" s="18" t="n"/>
      <c r="C182" s="18" t="n"/>
      <c r="D182" s="18" t="n"/>
      <c r="E182" s="18" t="n"/>
      <c r="F182" s="15" t="n"/>
      <c r="G182" s="19" t="n"/>
      <c r="H182" s="15">
        <f>IF(B182="","",SUMIF('입금 내역'!$B$4:$B$1003,B182,'입금 내역'!$D$4:$D$1003))</f>
        <v/>
      </c>
      <c r="I182" s="15">
        <f>IF(F182="","",F182-N(H182))</f>
        <v/>
      </c>
      <c r="J182" s="16">
        <f>IF(F182="","",IF(I182&lt;=0,"완납",IF(AND(G182&lt;&gt;"",G182&lt;TODAY()),"연체",IF(N(H182)&gt;0,"부분입금","미입금"))))</f>
        <v/>
      </c>
      <c r="K182" s="17">
        <f>IF(J182="연체",TODAY()-G182,"")</f>
        <v/>
      </c>
      <c r="L182" s="18" t="n"/>
      <c r="M182" s="18">
        <f>IF(C182="","",IF(COUNTIF(C$4:C182,C182)=1,MAX(M$3:M181)+1,""))</f>
        <v/>
      </c>
    </row>
    <row r="183">
      <c r="A183" s="19" t="n"/>
      <c r="B183" s="18" t="n"/>
      <c r="C183" s="18" t="n"/>
      <c r="D183" s="18" t="n"/>
      <c r="E183" s="18" t="n"/>
      <c r="F183" s="15" t="n"/>
      <c r="G183" s="19" t="n"/>
      <c r="H183" s="15">
        <f>IF(B183="","",SUMIF('입금 내역'!$B$4:$B$1003,B183,'입금 내역'!$D$4:$D$1003))</f>
        <v/>
      </c>
      <c r="I183" s="15">
        <f>IF(F183="","",F183-N(H183))</f>
        <v/>
      </c>
      <c r="J183" s="16">
        <f>IF(F183="","",IF(I183&lt;=0,"완납",IF(AND(G183&lt;&gt;"",G183&lt;TODAY()),"연체",IF(N(H183)&gt;0,"부분입금","미입금"))))</f>
        <v/>
      </c>
      <c r="K183" s="17">
        <f>IF(J183="연체",TODAY()-G183,"")</f>
        <v/>
      </c>
      <c r="L183" s="18" t="n"/>
      <c r="M183" s="18">
        <f>IF(C183="","",IF(COUNTIF(C$4:C183,C183)=1,MAX(M$3:M182)+1,""))</f>
        <v/>
      </c>
    </row>
    <row r="184">
      <c r="A184" s="19" t="n"/>
      <c r="B184" s="18" t="n"/>
      <c r="C184" s="18" t="n"/>
      <c r="D184" s="18" t="n"/>
      <c r="E184" s="18" t="n"/>
      <c r="F184" s="15" t="n"/>
      <c r="G184" s="19" t="n"/>
      <c r="H184" s="15">
        <f>IF(B184="","",SUMIF('입금 내역'!$B$4:$B$1003,B184,'입금 내역'!$D$4:$D$1003))</f>
        <v/>
      </c>
      <c r="I184" s="15">
        <f>IF(F184="","",F184-N(H184))</f>
        <v/>
      </c>
      <c r="J184" s="16">
        <f>IF(F184="","",IF(I184&lt;=0,"완납",IF(AND(G184&lt;&gt;"",G184&lt;TODAY()),"연체",IF(N(H184)&gt;0,"부분입금","미입금"))))</f>
        <v/>
      </c>
      <c r="K184" s="17">
        <f>IF(J184="연체",TODAY()-G184,"")</f>
        <v/>
      </c>
      <c r="L184" s="18" t="n"/>
      <c r="M184" s="18">
        <f>IF(C184="","",IF(COUNTIF(C$4:C184,C184)=1,MAX(M$3:M183)+1,""))</f>
        <v/>
      </c>
    </row>
    <row r="185">
      <c r="A185" s="19" t="n"/>
      <c r="B185" s="18" t="n"/>
      <c r="C185" s="18" t="n"/>
      <c r="D185" s="18" t="n"/>
      <c r="E185" s="18" t="n"/>
      <c r="F185" s="15" t="n"/>
      <c r="G185" s="19" t="n"/>
      <c r="H185" s="15">
        <f>IF(B185="","",SUMIF('입금 내역'!$B$4:$B$1003,B185,'입금 내역'!$D$4:$D$1003))</f>
        <v/>
      </c>
      <c r="I185" s="15">
        <f>IF(F185="","",F185-N(H185))</f>
        <v/>
      </c>
      <c r="J185" s="16">
        <f>IF(F185="","",IF(I185&lt;=0,"완납",IF(AND(G185&lt;&gt;"",G185&lt;TODAY()),"연체",IF(N(H185)&gt;0,"부분입금","미입금"))))</f>
        <v/>
      </c>
      <c r="K185" s="17">
        <f>IF(J185="연체",TODAY()-G185,"")</f>
        <v/>
      </c>
      <c r="L185" s="18" t="n"/>
      <c r="M185" s="18">
        <f>IF(C185="","",IF(COUNTIF(C$4:C185,C185)=1,MAX(M$3:M184)+1,""))</f>
        <v/>
      </c>
    </row>
    <row r="186">
      <c r="A186" s="19" t="n"/>
      <c r="B186" s="18" t="n"/>
      <c r="C186" s="18" t="n"/>
      <c r="D186" s="18" t="n"/>
      <c r="E186" s="18" t="n"/>
      <c r="F186" s="15" t="n"/>
      <c r="G186" s="19" t="n"/>
      <c r="H186" s="15">
        <f>IF(B186="","",SUMIF('입금 내역'!$B$4:$B$1003,B186,'입금 내역'!$D$4:$D$1003))</f>
        <v/>
      </c>
      <c r="I186" s="15">
        <f>IF(F186="","",F186-N(H186))</f>
        <v/>
      </c>
      <c r="J186" s="16">
        <f>IF(F186="","",IF(I186&lt;=0,"완납",IF(AND(G186&lt;&gt;"",G186&lt;TODAY()),"연체",IF(N(H186)&gt;0,"부분입금","미입금"))))</f>
        <v/>
      </c>
      <c r="K186" s="17">
        <f>IF(J186="연체",TODAY()-G186,"")</f>
        <v/>
      </c>
      <c r="L186" s="18" t="n"/>
      <c r="M186" s="18">
        <f>IF(C186="","",IF(COUNTIF(C$4:C186,C186)=1,MAX(M$3:M185)+1,""))</f>
        <v/>
      </c>
    </row>
    <row r="187">
      <c r="A187" s="19" t="n"/>
      <c r="B187" s="18" t="n"/>
      <c r="C187" s="18" t="n"/>
      <c r="D187" s="18" t="n"/>
      <c r="E187" s="18" t="n"/>
      <c r="F187" s="15" t="n"/>
      <c r="G187" s="19" t="n"/>
      <c r="H187" s="15">
        <f>IF(B187="","",SUMIF('입금 내역'!$B$4:$B$1003,B187,'입금 내역'!$D$4:$D$1003))</f>
        <v/>
      </c>
      <c r="I187" s="15">
        <f>IF(F187="","",F187-N(H187))</f>
        <v/>
      </c>
      <c r="J187" s="16">
        <f>IF(F187="","",IF(I187&lt;=0,"완납",IF(AND(G187&lt;&gt;"",G187&lt;TODAY()),"연체",IF(N(H187)&gt;0,"부분입금","미입금"))))</f>
        <v/>
      </c>
      <c r="K187" s="17">
        <f>IF(J187="연체",TODAY()-G187,"")</f>
        <v/>
      </c>
      <c r="L187" s="18" t="n"/>
      <c r="M187" s="18">
        <f>IF(C187="","",IF(COUNTIF(C$4:C187,C187)=1,MAX(M$3:M186)+1,""))</f>
        <v/>
      </c>
    </row>
    <row r="188">
      <c r="A188" s="19" t="n"/>
      <c r="B188" s="18" t="n"/>
      <c r="C188" s="18" t="n"/>
      <c r="D188" s="18" t="n"/>
      <c r="E188" s="18" t="n"/>
      <c r="F188" s="15" t="n"/>
      <c r="G188" s="19" t="n"/>
      <c r="H188" s="15">
        <f>IF(B188="","",SUMIF('입금 내역'!$B$4:$B$1003,B188,'입금 내역'!$D$4:$D$1003))</f>
        <v/>
      </c>
      <c r="I188" s="15">
        <f>IF(F188="","",F188-N(H188))</f>
        <v/>
      </c>
      <c r="J188" s="16">
        <f>IF(F188="","",IF(I188&lt;=0,"완납",IF(AND(G188&lt;&gt;"",G188&lt;TODAY()),"연체",IF(N(H188)&gt;0,"부분입금","미입금"))))</f>
        <v/>
      </c>
      <c r="K188" s="17">
        <f>IF(J188="연체",TODAY()-G188,"")</f>
        <v/>
      </c>
      <c r="L188" s="18" t="n"/>
      <c r="M188" s="18">
        <f>IF(C188="","",IF(COUNTIF(C$4:C188,C188)=1,MAX(M$3:M187)+1,""))</f>
        <v/>
      </c>
    </row>
    <row r="189">
      <c r="A189" s="19" t="n"/>
      <c r="B189" s="18" t="n"/>
      <c r="C189" s="18" t="n"/>
      <c r="D189" s="18" t="n"/>
      <c r="E189" s="18" t="n"/>
      <c r="F189" s="15" t="n"/>
      <c r="G189" s="19" t="n"/>
      <c r="H189" s="15">
        <f>IF(B189="","",SUMIF('입금 내역'!$B$4:$B$1003,B189,'입금 내역'!$D$4:$D$1003))</f>
        <v/>
      </c>
      <c r="I189" s="15">
        <f>IF(F189="","",F189-N(H189))</f>
        <v/>
      </c>
      <c r="J189" s="16">
        <f>IF(F189="","",IF(I189&lt;=0,"완납",IF(AND(G189&lt;&gt;"",G189&lt;TODAY()),"연체",IF(N(H189)&gt;0,"부분입금","미입금"))))</f>
        <v/>
      </c>
      <c r="K189" s="17">
        <f>IF(J189="연체",TODAY()-G189,"")</f>
        <v/>
      </c>
      <c r="L189" s="18" t="n"/>
      <c r="M189" s="18">
        <f>IF(C189="","",IF(COUNTIF(C$4:C189,C189)=1,MAX(M$3:M188)+1,""))</f>
        <v/>
      </c>
    </row>
    <row r="190">
      <c r="A190" s="19" t="n"/>
      <c r="B190" s="18" t="n"/>
      <c r="C190" s="18" t="n"/>
      <c r="D190" s="18" t="n"/>
      <c r="E190" s="18" t="n"/>
      <c r="F190" s="15" t="n"/>
      <c r="G190" s="19" t="n"/>
      <c r="H190" s="15">
        <f>IF(B190="","",SUMIF('입금 내역'!$B$4:$B$1003,B190,'입금 내역'!$D$4:$D$1003))</f>
        <v/>
      </c>
      <c r="I190" s="15">
        <f>IF(F190="","",F190-N(H190))</f>
        <v/>
      </c>
      <c r="J190" s="16">
        <f>IF(F190="","",IF(I190&lt;=0,"완납",IF(AND(G190&lt;&gt;"",G190&lt;TODAY()),"연체",IF(N(H190)&gt;0,"부분입금","미입금"))))</f>
        <v/>
      </c>
      <c r="K190" s="17">
        <f>IF(J190="연체",TODAY()-G190,"")</f>
        <v/>
      </c>
      <c r="L190" s="18" t="n"/>
      <c r="M190" s="18">
        <f>IF(C190="","",IF(COUNTIF(C$4:C190,C190)=1,MAX(M$3:M189)+1,""))</f>
        <v/>
      </c>
    </row>
    <row r="191">
      <c r="A191" s="19" t="n"/>
      <c r="B191" s="18" t="n"/>
      <c r="C191" s="18" t="n"/>
      <c r="D191" s="18" t="n"/>
      <c r="E191" s="18" t="n"/>
      <c r="F191" s="15" t="n"/>
      <c r="G191" s="19" t="n"/>
      <c r="H191" s="15">
        <f>IF(B191="","",SUMIF('입금 내역'!$B$4:$B$1003,B191,'입금 내역'!$D$4:$D$1003))</f>
        <v/>
      </c>
      <c r="I191" s="15">
        <f>IF(F191="","",F191-N(H191))</f>
        <v/>
      </c>
      <c r="J191" s="16">
        <f>IF(F191="","",IF(I191&lt;=0,"완납",IF(AND(G191&lt;&gt;"",G191&lt;TODAY()),"연체",IF(N(H191)&gt;0,"부분입금","미입금"))))</f>
        <v/>
      </c>
      <c r="K191" s="17">
        <f>IF(J191="연체",TODAY()-G191,"")</f>
        <v/>
      </c>
      <c r="L191" s="18" t="n"/>
      <c r="M191" s="18">
        <f>IF(C191="","",IF(COUNTIF(C$4:C191,C191)=1,MAX(M$3:M190)+1,""))</f>
        <v/>
      </c>
    </row>
    <row r="192">
      <c r="A192" s="19" t="n"/>
      <c r="B192" s="18" t="n"/>
      <c r="C192" s="18" t="n"/>
      <c r="D192" s="18" t="n"/>
      <c r="E192" s="18" t="n"/>
      <c r="F192" s="15" t="n"/>
      <c r="G192" s="19" t="n"/>
      <c r="H192" s="15">
        <f>IF(B192="","",SUMIF('입금 내역'!$B$4:$B$1003,B192,'입금 내역'!$D$4:$D$1003))</f>
        <v/>
      </c>
      <c r="I192" s="15">
        <f>IF(F192="","",F192-N(H192))</f>
        <v/>
      </c>
      <c r="J192" s="16">
        <f>IF(F192="","",IF(I192&lt;=0,"완납",IF(AND(G192&lt;&gt;"",G192&lt;TODAY()),"연체",IF(N(H192)&gt;0,"부분입금","미입금"))))</f>
        <v/>
      </c>
      <c r="K192" s="17">
        <f>IF(J192="연체",TODAY()-G192,"")</f>
        <v/>
      </c>
      <c r="L192" s="18" t="n"/>
      <c r="M192" s="18">
        <f>IF(C192="","",IF(COUNTIF(C$4:C192,C192)=1,MAX(M$3:M191)+1,""))</f>
        <v/>
      </c>
    </row>
    <row r="193">
      <c r="A193" s="19" t="n"/>
      <c r="B193" s="18" t="n"/>
      <c r="C193" s="18" t="n"/>
      <c r="D193" s="18" t="n"/>
      <c r="E193" s="18" t="n"/>
      <c r="F193" s="15" t="n"/>
      <c r="G193" s="19" t="n"/>
      <c r="H193" s="15">
        <f>IF(B193="","",SUMIF('입금 내역'!$B$4:$B$1003,B193,'입금 내역'!$D$4:$D$1003))</f>
        <v/>
      </c>
      <c r="I193" s="15">
        <f>IF(F193="","",F193-N(H193))</f>
        <v/>
      </c>
      <c r="J193" s="16">
        <f>IF(F193="","",IF(I193&lt;=0,"완납",IF(AND(G193&lt;&gt;"",G193&lt;TODAY()),"연체",IF(N(H193)&gt;0,"부분입금","미입금"))))</f>
        <v/>
      </c>
      <c r="K193" s="17">
        <f>IF(J193="연체",TODAY()-G193,"")</f>
        <v/>
      </c>
      <c r="L193" s="18" t="n"/>
      <c r="M193" s="18">
        <f>IF(C193="","",IF(COUNTIF(C$4:C193,C193)=1,MAX(M$3:M192)+1,""))</f>
        <v/>
      </c>
    </row>
    <row r="194">
      <c r="A194" s="19" t="n"/>
      <c r="B194" s="18" t="n"/>
      <c r="C194" s="18" t="n"/>
      <c r="D194" s="18" t="n"/>
      <c r="E194" s="18" t="n"/>
      <c r="F194" s="15" t="n"/>
      <c r="G194" s="19" t="n"/>
      <c r="H194" s="15">
        <f>IF(B194="","",SUMIF('입금 내역'!$B$4:$B$1003,B194,'입금 내역'!$D$4:$D$1003))</f>
        <v/>
      </c>
      <c r="I194" s="15">
        <f>IF(F194="","",F194-N(H194))</f>
        <v/>
      </c>
      <c r="J194" s="16">
        <f>IF(F194="","",IF(I194&lt;=0,"완납",IF(AND(G194&lt;&gt;"",G194&lt;TODAY()),"연체",IF(N(H194)&gt;0,"부분입금","미입금"))))</f>
        <v/>
      </c>
      <c r="K194" s="17">
        <f>IF(J194="연체",TODAY()-G194,"")</f>
        <v/>
      </c>
      <c r="L194" s="18" t="n"/>
      <c r="M194" s="18">
        <f>IF(C194="","",IF(COUNTIF(C$4:C194,C194)=1,MAX(M$3:M193)+1,""))</f>
        <v/>
      </c>
    </row>
    <row r="195">
      <c r="A195" s="19" t="n"/>
      <c r="B195" s="18" t="n"/>
      <c r="C195" s="18" t="n"/>
      <c r="D195" s="18" t="n"/>
      <c r="E195" s="18" t="n"/>
      <c r="F195" s="15" t="n"/>
      <c r="G195" s="19" t="n"/>
      <c r="H195" s="15">
        <f>IF(B195="","",SUMIF('입금 내역'!$B$4:$B$1003,B195,'입금 내역'!$D$4:$D$1003))</f>
        <v/>
      </c>
      <c r="I195" s="15">
        <f>IF(F195="","",F195-N(H195))</f>
        <v/>
      </c>
      <c r="J195" s="16">
        <f>IF(F195="","",IF(I195&lt;=0,"완납",IF(AND(G195&lt;&gt;"",G195&lt;TODAY()),"연체",IF(N(H195)&gt;0,"부분입금","미입금"))))</f>
        <v/>
      </c>
      <c r="K195" s="17">
        <f>IF(J195="연체",TODAY()-G195,"")</f>
        <v/>
      </c>
      <c r="L195" s="18" t="n"/>
      <c r="M195" s="18">
        <f>IF(C195="","",IF(COUNTIF(C$4:C195,C195)=1,MAX(M$3:M194)+1,""))</f>
        <v/>
      </c>
    </row>
    <row r="196">
      <c r="A196" s="19" t="n"/>
      <c r="B196" s="18" t="n"/>
      <c r="C196" s="18" t="n"/>
      <c r="D196" s="18" t="n"/>
      <c r="E196" s="18" t="n"/>
      <c r="F196" s="15" t="n"/>
      <c r="G196" s="19" t="n"/>
      <c r="H196" s="15">
        <f>IF(B196="","",SUMIF('입금 내역'!$B$4:$B$1003,B196,'입금 내역'!$D$4:$D$1003))</f>
        <v/>
      </c>
      <c r="I196" s="15">
        <f>IF(F196="","",F196-N(H196))</f>
        <v/>
      </c>
      <c r="J196" s="16">
        <f>IF(F196="","",IF(I196&lt;=0,"완납",IF(AND(G196&lt;&gt;"",G196&lt;TODAY()),"연체",IF(N(H196)&gt;0,"부분입금","미입금"))))</f>
        <v/>
      </c>
      <c r="K196" s="17">
        <f>IF(J196="연체",TODAY()-G196,"")</f>
        <v/>
      </c>
      <c r="L196" s="18" t="n"/>
      <c r="M196" s="18">
        <f>IF(C196="","",IF(COUNTIF(C$4:C196,C196)=1,MAX(M$3:M195)+1,""))</f>
        <v/>
      </c>
    </row>
    <row r="197">
      <c r="A197" s="19" t="n"/>
      <c r="B197" s="18" t="n"/>
      <c r="C197" s="18" t="n"/>
      <c r="D197" s="18" t="n"/>
      <c r="E197" s="18" t="n"/>
      <c r="F197" s="15" t="n"/>
      <c r="G197" s="19" t="n"/>
      <c r="H197" s="15">
        <f>IF(B197="","",SUMIF('입금 내역'!$B$4:$B$1003,B197,'입금 내역'!$D$4:$D$1003))</f>
        <v/>
      </c>
      <c r="I197" s="15">
        <f>IF(F197="","",F197-N(H197))</f>
        <v/>
      </c>
      <c r="J197" s="16">
        <f>IF(F197="","",IF(I197&lt;=0,"완납",IF(AND(G197&lt;&gt;"",G197&lt;TODAY()),"연체",IF(N(H197)&gt;0,"부분입금","미입금"))))</f>
        <v/>
      </c>
      <c r="K197" s="17">
        <f>IF(J197="연체",TODAY()-G197,"")</f>
        <v/>
      </c>
      <c r="L197" s="18" t="n"/>
      <c r="M197" s="18">
        <f>IF(C197="","",IF(COUNTIF(C$4:C197,C197)=1,MAX(M$3:M196)+1,""))</f>
        <v/>
      </c>
    </row>
    <row r="198">
      <c r="A198" s="19" t="n"/>
      <c r="B198" s="18" t="n"/>
      <c r="C198" s="18" t="n"/>
      <c r="D198" s="18" t="n"/>
      <c r="E198" s="18" t="n"/>
      <c r="F198" s="15" t="n"/>
      <c r="G198" s="19" t="n"/>
      <c r="H198" s="15">
        <f>IF(B198="","",SUMIF('입금 내역'!$B$4:$B$1003,B198,'입금 내역'!$D$4:$D$1003))</f>
        <v/>
      </c>
      <c r="I198" s="15">
        <f>IF(F198="","",F198-N(H198))</f>
        <v/>
      </c>
      <c r="J198" s="16">
        <f>IF(F198="","",IF(I198&lt;=0,"완납",IF(AND(G198&lt;&gt;"",G198&lt;TODAY()),"연체",IF(N(H198)&gt;0,"부분입금","미입금"))))</f>
        <v/>
      </c>
      <c r="K198" s="17">
        <f>IF(J198="연체",TODAY()-G198,"")</f>
        <v/>
      </c>
      <c r="L198" s="18" t="n"/>
      <c r="M198" s="18">
        <f>IF(C198="","",IF(COUNTIF(C$4:C198,C198)=1,MAX(M$3:M197)+1,""))</f>
        <v/>
      </c>
    </row>
    <row r="199">
      <c r="A199" s="19" t="n"/>
      <c r="B199" s="18" t="n"/>
      <c r="C199" s="18" t="n"/>
      <c r="D199" s="18" t="n"/>
      <c r="E199" s="18" t="n"/>
      <c r="F199" s="15" t="n"/>
      <c r="G199" s="19" t="n"/>
      <c r="H199" s="15">
        <f>IF(B199="","",SUMIF('입금 내역'!$B$4:$B$1003,B199,'입금 내역'!$D$4:$D$1003))</f>
        <v/>
      </c>
      <c r="I199" s="15">
        <f>IF(F199="","",F199-N(H199))</f>
        <v/>
      </c>
      <c r="J199" s="16">
        <f>IF(F199="","",IF(I199&lt;=0,"완납",IF(AND(G199&lt;&gt;"",G199&lt;TODAY()),"연체",IF(N(H199)&gt;0,"부분입금","미입금"))))</f>
        <v/>
      </c>
      <c r="K199" s="17">
        <f>IF(J199="연체",TODAY()-G199,"")</f>
        <v/>
      </c>
      <c r="L199" s="18" t="n"/>
      <c r="M199" s="18">
        <f>IF(C199="","",IF(COUNTIF(C$4:C199,C199)=1,MAX(M$3:M198)+1,""))</f>
        <v/>
      </c>
    </row>
    <row r="200">
      <c r="A200" s="19" t="n"/>
      <c r="B200" s="18" t="n"/>
      <c r="C200" s="18" t="n"/>
      <c r="D200" s="18" t="n"/>
      <c r="E200" s="18" t="n"/>
      <c r="F200" s="15" t="n"/>
      <c r="G200" s="19" t="n"/>
      <c r="H200" s="15">
        <f>IF(B200="","",SUMIF('입금 내역'!$B$4:$B$1003,B200,'입금 내역'!$D$4:$D$1003))</f>
        <v/>
      </c>
      <c r="I200" s="15">
        <f>IF(F200="","",F200-N(H200))</f>
        <v/>
      </c>
      <c r="J200" s="16">
        <f>IF(F200="","",IF(I200&lt;=0,"완납",IF(AND(G200&lt;&gt;"",G200&lt;TODAY()),"연체",IF(N(H200)&gt;0,"부분입금","미입금"))))</f>
        <v/>
      </c>
      <c r="K200" s="17">
        <f>IF(J200="연체",TODAY()-G200,"")</f>
        <v/>
      </c>
      <c r="L200" s="18" t="n"/>
      <c r="M200" s="18">
        <f>IF(C200="","",IF(COUNTIF(C$4:C200,C200)=1,MAX(M$3:M199)+1,""))</f>
        <v/>
      </c>
    </row>
    <row r="201">
      <c r="A201" s="19" t="n"/>
      <c r="B201" s="18" t="n"/>
      <c r="C201" s="18" t="n"/>
      <c r="D201" s="18" t="n"/>
      <c r="E201" s="18" t="n"/>
      <c r="F201" s="15" t="n"/>
      <c r="G201" s="19" t="n"/>
      <c r="H201" s="15">
        <f>IF(B201="","",SUMIF('입금 내역'!$B$4:$B$1003,B201,'입금 내역'!$D$4:$D$1003))</f>
        <v/>
      </c>
      <c r="I201" s="15">
        <f>IF(F201="","",F201-N(H201))</f>
        <v/>
      </c>
      <c r="J201" s="16">
        <f>IF(F201="","",IF(I201&lt;=0,"완납",IF(AND(G201&lt;&gt;"",G201&lt;TODAY()),"연체",IF(N(H201)&gt;0,"부분입금","미입금"))))</f>
        <v/>
      </c>
      <c r="K201" s="17">
        <f>IF(J201="연체",TODAY()-G201,"")</f>
        <v/>
      </c>
      <c r="L201" s="18" t="n"/>
      <c r="M201" s="18">
        <f>IF(C201="","",IF(COUNTIF(C$4:C201,C201)=1,MAX(M$3:M200)+1,""))</f>
        <v/>
      </c>
    </row>
    <row r="202">
      <c r="A202" s="19" t="n"/>
      <c r="B202" s="18" t="n"/>
      <c r="C202" s="18" t="n"/>
      <c r="D202" s="18" t="n"/>
      <c r="E202" s="18" t="n"/>
      <c r="F202" s="15" t="n"/>
      <c r="G202" s="19" t="n"/>
      <c r="H202" s="15">
        <f>IF(B202="","",SUMIF('입금 내역'!$B$4:$B$1003,B202,'입금 내역'!$D$4:$D$1003))</f>
        <v/>
      </c>
      <c r="I202" s="15">
        <f>IF(F202="","",F202-N(H202))</f>
        <v/>
      </c>
      <c r="J202" s="16">
        <f>IF(F202="","",IF(I202&lt;=0,"완납",IF(AND(G202&lt;&gt;"",G202&lt;TODAY()),"연체",IF(N(H202)&gt;0,"부분입금","미입금"))))</f>
        <v/>
      </c>
      <c r="K202" s="17">
        <f>IF(J202="연체",TODAY()-G202,"")</f>
        <v/>
      </c>
      <c r="L202" s="18" t="n"/>
      <c r="M202" s="18">
        <f>IF(C202="","",IF(COUNTIF(C$4:C202,C202)=1,MAX(M$3:M201)+1,""))</f>
        <v/>
      </c>
    </row>
    <row r="203">
      <c r="A203" s="19" t="n"/>
      <c r="B203" s="18" t="n"/>
      <c r="C203" s="18" t="n"/>
      <c r="D203" s="18" t="n"/>
      <c r="E203" s="18" t="n"/>
      <c r="F203" s="15" t="n"/>
      <c r="G203" s="19" t="n"/>
      <c r="H203" s="15">
        <f>IF(B203="","",SUMIF('입금 내역'!$B$4:$B$1003,B203,'입금 내역'!$D$4:$D$1003))</f>
        <v/>
      </c>
      <c r="I203" s="15">
        <f>IF(F203="","",F203-N(H203))</f>
        <v/>
      </c>
      <c r="J203" s="16">
        <f>IF(F203="","",IF(I203&lt;=0,"완납",IF(AND(G203&lt;&gt;"",G203&lt;TODAY()),"연체",IF(N(H203)&gt;0,"부분입금","미입금"))))</f>
        <v/>
      </c>
      <c r="K203" s="17">
        <f>IF(J203="연체",TODAY()-G203,"")</f>
        <v/>
      </c>
      <c r="L203" s="18" t="n"/>
      <c r="M203" s="18">
        <f>IF(C203="","",IF(COUNTIF(C$4:C203,C203)=1,MAX(M$3:M202)+1,""))</f>
        <v/>
      </c>
    </row>
    <row r="204">
      <c r="A204" s="19" t="n"/>
      <c r="B204" s="18" t="n"/>
      <c r="C204" s="18" t="n"/>
      <c r="D204" s="18" t="n"/>
      <c r="E204" s="18" t="n"/>
      <c r="F204" s="15" t="n"/>
      <c r="G204" s="19" t="n"/>
      <c r="H204" s="15">
        <f>IF(B204="","",SUMIF('입금 내역'!$B$4:$B$1003,B204,'입금 내역'!$D$4:$D$1003))</f>
        <v/>
      </c>
      <c r="I204" s="15">
        <f>IF(F204="","",F204-N(H204))</f>
        <v/>
      </c>
      <c r="J204" s="16">
        <f>IF(F204="","",IF(I204&lt;=0,"완납",IF(AND(G204&lt;&gt;"",G204&lt;TODAY()),"연체",IF(N(H204)&gt;0,"부분입금","미입금"))))</f>
        <v/>
      </c>
      <c r="K204" s="17">
        <f>IF(J204="연체",TODAY()-G204,"")</f>
        <v/>
      </c>
      <c r="L204" s="18" t="n"/>
      <c r="M204" s="18">
        <f>IF(C204="","",IF(COUNTIF(C$4:C204,C204)=1,MAX(M$3:M203)+1,""))</f>
        <v/>
      </c>
    </row>
    <row r="205">
      <c r="A205" s="19" t="n"/>
      <c r="B205" s="18" t="n"/>
      <c r="C205" s="18" t="n"/>
      <c r="D205" s="18" t="n"/>
      <c r="E205" s="18" t="n"/>
      <c r="F205" s="15" t="n"/>
      <c r="G205" s="19" t="n"/>
      <c r="H205" s="15">
        <f>IF(B205="","",SUMIF('입금 내역'!$B$4:$B$1003,B205,'입금 내역'!$D$4:$D$1003))</f>
        <v/>
      </c>
      <c r="I205" s="15">
        <f>IF(F205="","",F205-N(H205))</f>
        <v/>
      </c>
      <c r="J205" s="16">
        <f>IF(F205="","",IF(I205&lt;=0,"완납",IF(AND(G205&lt;&gt;"",G205&lt;TODAY()),"연체",IF(N(H205)&gt;0,"부분입금","미입금"))))</f>
        <v/>
      </c>
      <c r="K205" s="17">
        <f>IF(J205="연체",TODAY()-G205,"")</f>
        <v/>
      </c>
      <c r="L205" s="18" t="n"/>
      <c r="M205" s="18">
        <f>IF(C205="","",IF(COUNTIF(C$4:C205,C205)=1,MAX(M$3:M204)+1,""))</f>
        <v/>
      </c>
    </row>
    <row r="206">
      <c r="A206" s="19" t="n"/>
      <c r="B206" s="18" t="n"/>
      <c r="C206" s="18" t="n"/>
      <c r="D206" s="18" t="n"/>
      <c r="E206" s="18" t="n"/>
      <c r="F206" s="15" t="n"/>
      <c r="G206" s="19" t="n"/>
      <c r="H206" s="15">
        <f>IF(B206="","",SUMIF('입금 내역'!$B$4:$B$1003,B206,'입금 내역'!$D$4:$D$1003))</f>
        <v/>
      </c>
      <c r="I206" s="15">
        <f>IF(F206="","",F206-N(H206))</f>
        <v/>
      </c>
      <c r="J206" s="16">
        <f>IF(F206="","",IF(I206&lt;=0,"완납",IF(AND(G206&lt;&gt;"",G206&lt;TODAY()),"연체",IF(N(H206)&gt;0,"부분입금","미입금"))))</f>
        <v/>
      </c>
      <c r="K206" s="17">
        <f>IF(J206="연체",TODAY()-G206,"")</f>
        <v/>
      </c>
      <c r="L206" s="18" t="n"/>
      <c r="M206" s="18">
        <f>IF(C206="","",IF(COUNTIF(C$4:C206,C206)=1,MAX(M$3:M205)+1,""))</f>
        <v/>
      </c>
    </row>
    <row r="207">
      <c r="A207" s="19" t="n"/>
      <c r="B207" s="18" t="n"/>
      <c r="C207" s="18" t="n"/>
      <c r="D207" s="18" t="n"/>
      <c r="E207" s="18" t="n"/>
      <c r="F207" s="15" t="n"/>
      <c r="G207" s="19" t="n"/>
      <c r="H207" s="15">
        <f>IF(B207="","",SUMIF('입금 내역'!$B$4:$B$1003,B207,'입금 내역'!$D$4:$D$1003))</f>
        <v/>
      </c>
      <c r="I207" s="15">
        <f>IF(F207="","",F207-N(H207))</f>
        <v/>
      </c>
      <c r="J207" s="16">
        <f>IF(F207="","",IF(I207&lt;=0,"완납",IF(AND(G207&lt;&gt;"",G207&lt;TODAY()),"연체",IF(N(H207)&gt;0,"부분입금","미입금"))))</f>
        <v/>
      </c>
      <c r="K207" s="17">
        <f>IF(J207="연체",TODAY()-G207,"")</f>
        <v/>
      </c>
      <c r="L207" s="18" t="n"/>
      <c r="M207" s="18">
        <f>IF(C207="","",IF(COUNTIF(C$4:C207,C207)=1,MAX(M$3:M206)+1,""))</f>
        <v/>
      </c>
    </row>
    <row r="208">
      <c r="A208" s="19" t="n"/>
      <c r="B208" s="18" t="n"/>
      <c r="C208" s="18" t="n"/>
      <c r="D208" s="18" t="n"/>
      <c r="E208" s="18" t="n"/>
      <c r="F208" s="15" t="n"/>
      <c r="G208" s="19" t="n"/>
      <c r="H208" s="15">
        <f>IF(B208="","",SUMIF('입금 내역'!$B$4:$B$1003,B208,'입금 내역'!$D$4:$D$1003))</f>
        <v/>
      </c>
      <c r="I208" s="15">
        <f>IF(F208="","",F208-N(H208))</f>
        <v/>
      </c>
      <c r="J208" s="16">
        <f>IF(F208="","",IF(I208&lt;=0,"완납",IF(AND(G208&lt;&gt;"",G208&lt;TODAY()),"연체",IF(N(H208)&gt;0,"부분입금","미입금"))))</f>
        <v/>
      </c>
      <c r="K208" s="17">
        <f>IF(J208="연체",TODAY()-G208,"")</f>
        <v/>
      </c>
      <c r="L208" s="18" t="n"/>
      <c r="M208" s="18">
        <f>IF(C208="","",IF(COUNTIF(C$4:C208,C208)=1,MAX(M$3:M207)+1,""))</f>
        <v/>
      </c>
    </row>
    <row r="209">
      <c r="A209" s="19" t="n"/>
      <c r="B209" s="18" t="n"/>
      <c r="C209" s="18" t="n"/>
      <c r="D209" s="18" t="n"/>
      <c r="E209" s="18" t="n"/>
      <c r="F209" s="15" t="n"/>
      <c r="G209" s="19" t="n"/>
      <c r="H209" s="15">
        <f>IF(B209="","",SUMIF('입금 내역'!$B$4:$B$1003,B209,'입금 내역'!$D$4:$D$1003))</f>
        <v/>
      </c>
      <c r="I209" s="15">
        <f>IF(F209="","",F209-N(H209))</f>
        <v/>
      </c>
      <c r="J209" s="16">
        <f>IF(F209="","",IF(I209&lt;=0,"완납",IF(AND(G209&lt;&gt;"",G209&lt;TODAY()),"연체",IF(N(H209)&gt;0,"부분입금","미입금"))))</f>
        <v/>
      </c>
      <c r="K209" s="17">
        <f>IF(J209="연체",TODAY()-G209,"")</f>
        <v/>
      </c>
      <c r="L209" s="18" t="n"/>
      <c r="M209" s="18">
        <f>IF(C209="","",IF(COUNTIF(C$4:C209,C209)=1,MAX(M$3:M208)+1,""))</f>
        <v/>
      </c>
    </row>
    <row r="210">
      <c r="A210" s="19" t="n"/>
      <c r="B210" s="18" t="n"/>
      <c r="C210" s="18" t="n"/>
      <c r="D210" s="18" t="n"/>
      <c r="E210" s="18" t="n"/>
      <c r="F210" s="15" t="n"/>
      <c r="G210" s="19" t="n"/>
      <c r="H210" s="15">
        <f>IF(B210="","",SUMIF('입금 내역'!$B$4:$B$1003,B210,'입금 내역'!$D$4:$D$1003))</f>
        <v/>
      </c>
      <c r="I210" s="15">
        <f>IF(F210="","",F210-N(H210))</f>
        <v/>
      </c>
      <c r="J210" s="16">
        <f>IF(F210="","",IF(I210&lt;=0,"완납",IF(AND(G210&lt;&gt;"",G210&lt;TODAY()),"연체",IF(N(H210)&gt;0,"부분입금","미입금"))))</f>
        <v/>
      </c>
      <c r="K210" s="17">
        <f>IF(J210="연체",TODAY()-G210,"")</f>
        <v/>
      </c>
      <c r="L210" s="18" t="n"/>
      <c r="M210" s="18">
        <f>IF(C210="","",IF(COUNTIF(C$4:C210,C210)=1,MAX(M$3:M209)+1,""))</f>
        <v/>
      </c>
    </row>
    <row r="211">
      <c r="A211" s="19" t="n"/>
      <c r="B211" s="18" t="n"/>
      <c r="C211" s="18" t="n"/>
      <c r="D211" s="18" t="n"/>
      <c r="E211" s="18" t="n"/>
      <c r="F211" s="15" t="n"/>
      <c r="G211" s="19" t="n"/>
      <c r="H211" s="15">
        <f>IF(B211="","",SUMIF('입금 내역'!$B$4:$B$1003,B211,'입금 내역'!$D$4:$D$1003))</f>
        <v/>
      </c>
      <c r="I211" s="15">
        <f>IF(F211="","",F211-N(H211))</f>
        <v/>
      </c>
      <c r="J211" s="16">
        <f>IF(F211="","",IF(I211&lt;=0,"완납",IF(AND(G211&lt;&gt;"",G211&lt;TODAY()),"연체",IF(N(H211)&gt;0,"부분입금","미입금"))))</f>
        <v/>
      </c>
      <c r="K211" s="17">
        <f>IF(J211="연체",TODAY()-G211,"")</f>
        <v/>
      </c>
      <c r="L211" s="18" t="n"/>
      <c r="M211" s="18">
        <f>IF(C211="","",IF(COUNTIF(C$4:C211,C211)=1,MAX(M$3:M210)+1,""))</f>
        <v/>
      </c>
    </row>
    <row r="212">
      <c r="A212" s="19" t="n"/>
      <c r="B212" s="18" t="n"/>
      <c r="C212" s="18" t="n"/>
      <c r="D212" s="18" t="n"/>
      <c r="E212" s="18" t="n"/>
      <c r="F212" s="15" t="n"/>
      <c r="G212" s="19" t="n"/>
      <c r="H212" s="15">
        <f>IF(B212="","",SUMIF('입금 내역'!$B$4:$B$1003,B212,'입금 내역'!$D$4:$D$1003))</f>
        <v/>
      </c>
      <c r="I212" s="15">
        <f>IF(F212="","",F212-N(H212))</f>
        <v/>
      </c>
      <c r="J212" s="16">
        <f>IF(F212="","",IF(I212&lt;=0,"완납",IF(AND(G212&lt;&gt;"",G212&lt;TODAY()),"연체",IF(N(H212)&gt;0,"부분입금","미입금"))))</f>
        <v/>
      </c>
      <c r="K212" s="17">
        <f>IF(J212="연체",TODAY()-G212,"")</f>
        <v/>
      </c>
      <c r="L212" s="18" t="n"/>
      <c r="M212" s="18">
        <f>IF(C212="","",IF(COUNTIF(C$4:C212,C212)=1,MAX(M$3:M211)+1,""))</f>
        <v/>
      </c>
    </row>
    <row r="213">
      <c r="A213" s="19" t="n"/>
      <c r="B213" s="18" t="n"/>
      <c r="C213" s="18" t="n"/>
      <c r="D213" s="18" t="n"/>
      <c r="E213" s="18" t="n"/>
      <c r="F213" s="15" t="n"/>
      <c r="G213" s="19" t="n"/>
      <c r="H213" s="15">
        <f>IF(B213="","",SUMIF('입금 내역'!$B$4:$B$1003,B213,'입금 내역'!$D$4:$D$1003))</f>
        <v/>
      </c>
      <c r="I213" s="15">
        <f>IF(F213="","",F213-N(H213))</f>
        <v/>
      </c>
      <c r="J213" s="16">
        <f>IF(F213="","",IF(I213&lt;=0,"완납",IF(AND(G213&lt;&gt;"",G213&lt;TODAY()),"연체",IF(N(H213)&gt;0,"부분입금","미입금"))))</f>
        <v/>
      </c>
      <c r="K213" s="17">
        <f>IF(J213="연체",TODAY()-G213,"")</f>
        <v/>
      </c>
      <c r="L213" s="18" t="n"/>
      <c r="M213" s="18">
        <f>IF(C213="","",IF(COUNTIF(C$4:C213,C213)=1,MAX(M$3:M212)+1,""))</f>
        <v/>
      </c>
    </row>
    <row r="214">
      <c r="A214" s="19" t="n"/>
      <c r="B214" s="18" t="n"/>
      <c r="C214" s="18" t="n"/>
      <c r="D214" s="18" t="n"/>
      <c r="E214" s="18" t="n"/>
      <c r="F214" s="15" t="n"/>
      <c r="G214" s="19" t="n"/>
      <c r="H214" s="15">
        <f>IF(B214="","",SUMIF('입금 내역'!$B$4:$B$1003,B214,'입금 내역'!$D$4:$D$1003))</f>
        <v/>
      </c>
      <c r="I214" s="15">
        <f>IF(F214="","",F214-N(H214))</f>
        <v/>
      </c>
      <c r="J214" s="16">
        <f>IF(F214="","",IF(I214&lt;=0,"완납",IF(AND(G214&lt;&gt;"",G214&lt;TODAY()),"연체",IF(N(H214)&gt;0,"부분입금","미입금"))))</f>
        <v/>
      </c>
      <c r="K214" s="17">
        <f>IF(J214="연체",TODAY()-G214,"")</f>
        <v/>
      </c>
      <c r="L214" s="18" t="n"/>
      <c r="M214" s="18">
        <f>IF(C214="","",IF(COUNTIF(C$4:C214,C214)=1,MAX(M$3:M213)+1,""))</f>
        <v/>
      </c>
    </row>
    <row r="215">
      <c r="A215" s="19" t="n"/>
      <c r="B215" s="18" t="n"/>
      <c r="C215" s="18" t="n"/>
      <c r="D215" s="18" t="n"/>
      <c r="E215" s="18" t="n"/>
      <c r="F215" s="15" t="n"/>
      <c r="G215" s="19" t="n"/>
      <c r="H215" s="15">
        <f>IF(B215="","",SUMIF('입금 내역'!$B$4:$B$1003,B215,'입금 내역'!$D$4:$D$1003))</f>
        <v/>
      </c>
      <c r="I215" s="15">
        <f>IF(F215="","",F215-N(H215))</f>
        <v/>
      </c>
      <c r="J215" s="16">
        <f>IF(F215="","",IF(I215&lt;=0,"완납",IF(AND(G215&lt;&gt;"",G215&lt;TODAY()),"연체",IF(N(H215)&gt;0,"부분입금","미입금"))))</f>
        <v/>
      </c>
      <c r="K215" s="17">
        <f>IF(J215="연체",TODAY()-G215,"")</f>
        <v/>
      </c>
      <c r="L215" s="18" t="n"/>
      <c r="M215" s="18">
        <f>IF(C215="","",IF(COUNTIF(C$4:C215,C215)=1,MAX(M$3:M214)+1,""))</f>
        <v/>
      </c>
    </row>
    <row r="216">
      <c r="A216" s="19" t="n"/>
      <c r="B216" s="18" t="n"/>
      <c r="C216" s="18" t="n"/>
      <c r="D216" s="18" t="n"/>
      <c r="E216" s="18" t="n"/>
      <c r="F216" s="15" t="n"/>
      <c r="G216" s="19" t="n"/>
      <c r="H216" s="15">
        <f>IF(B216="","",SUMIF('입금 내역'!$B$4:$B$1003,B216,'입금 내역'!$D$4:$D$1003))</f>
        <v/>
      </c>
      <c r="I216" s="15">
        <f>IF(F216="","",F216-N(H216))</f>
        <v/>
      </c>
      <c r="J216" s="16">
        <f>IF(F216="","",IF(I216&lt;=0,"완납",IF(AND(G216&lt;&gt;"",G216&lt;TODAY()),"연체",IF(N(H216)&gt;0,"부분입금","미입금"))))</f>
        <v/>
      </c>
      <c r="K216" s="17">
        <f>IF(J216="연체",TODAY()-G216,"")</f>
        <v/>
      </c>
      <c r="L216" s="18" t="n"/>
      <c r="M216" s="18">
        <f>IF(C216="","",IF(COUNTIF(C$4:C216,C216)=1,MAX(M$3:M215)+1,""))</f>
        <v/>
      </c>
    </row>
    <row r="217">
      <c r="A217" s="19" t="n"/>
      <c r="B217" s="18" t="n"/>
      <c r="C217" s="18" t="n"/>
      <c r="D217" s="18" t="n"/>
      <c r="E217" s="18" t="n"/>
      <c r="F217" s="15" t="n"/>
      <c r="G217" s="19" t="n"/>
      <c r="H217" s="15">
        <f>IF(B217="","",SUMIF('입금 내역'!$B$4:$B$1003,B217,'입금 내역'!$D$4:$D$1003))</f>
        <v/>
      </c>
      <c r="I217" s="15">
        <f>IF(F217="","",F217-N(H217))</f>
        <v/>
      </c>
      <c r="J217" s="16">
        <f>IF(F217="","",IF(I217&lt;=0,"완납",IF(AND(G217&lt;&gt;"",G217&lt;TODAY()),"연체",IF(N(H217)&gt;0,"부분입금","미입금"))))</f>
        <v/>
      </c>
      <c r="K217" s="17">
        <f>IF(J217="연체",TODAY()-G217,"")</f>
        <v/>
      </c>
      <c r="L217" s="18" t="n"/>
      <c r="M217" s="18">
        <f>IF(C217="","",IF(COUNTIF(C$4:C217,C217)=1,MAX(M$3:M216)+1,""))</f>
        <v/>
      </c>
    </row>
    <row r="218">
      <c r="A218" s="19" t="n"/>
      <c r="B218" s="18" t="n"/>
      <c r="C218" s="18" t="n"/>
      <c r="D218" s="18" t="n"/>
      <c r="E218" s="18" t="n"/>
      <c r="F218" s="15" t="n"/>
      <c r="G218" s="19" t="n"/>
      <c r="H218" s="15">
        <f>IF(B218="","",SUMIF('입금 내역'!$B$4:$B$1003,B218,'입금 내역'!$D$4:$D$1003))</f>
        <v/>
      </c>
      <c r="I218" s="15">
        <f>IF(F218="","",F218-N(H218))</f>
        <v/>
      </c>
      <c r="J218" s="16">
        <f>IF(F218="","",IF(I218&lt;=0,"완납",IF(AND(G218&lt;&gt;"",G218&lt;TODAY()),"연체",IF(N(H218)&gt;0,"부분입금","미입금"))))</f>
        <v/>
      </c>
      <c r="K218" s="17">
        <f>IF(J218="연체",TODAY()-G218,"")</f>
        <v/>
      </c>
      <c r="L218" s="18" t="n"/>
      <c r="M218" s="18">
        <f>IF(C218="","",IF(COUNTIF(C$4:C218,C218)=1,MAX(M$3:M217)+1,""))</f>
        <v/>
      </c>
    </row>
    <row r="219">
      <c r="A219" s="19" t="n"/>
      <c r="B219" s="18" t="n"/>
      <c r="C219" s="18" t="n"/>
      <c r="D219" s="18" t="n"/>
      <c r="E219" s="18" t="n"/>
      <c r="F219" s="15" t="n"/>
      <c r="G219" s="19" t="n"/>
      <c r="H219" s="15">
        <f>IF(B219="","",SUMIF('입금 내역'!$B$4:$B$1003,B219,'입금 내역'!$D$4:$D$1003))</f>
        <v/>
      </c>
      <c r="I219" s="15">
        <f>IF(F219="","",F219-N(H219))</f>
        <v/>
      </c>
      <c r="J219" s="16">
        <f>IF(F219="","",IF(I219&lt;=0,"완납",IF(AND(G219&lt;&gt;"",G219&lt;TODAY()),"연체",IF(N(H219)&gt;0,"부분입금","미입금"))))</f>
        <v/>
      </c>
      <c r="K219" s="17">
        <f>IF(J219="연체",TODAY()-G219,"")</f>
        <v/>
      </c>
      <c r="L219" s="18" t="n"/>
      <c r="M219" s="18">
        <f>IF(C219="","",IF(COUNTIF(C$4:C219,C219)=1,MAX(M$3:M218)+1,""))</f>
        <v/>
      </c>
    </row>
    <row r="220">
      <c r="A220" s="19" t="n"/>
      <c r="B220" s="18" t="n"/>
      <c r="C220" s="18" t="n"/>
      <c r="D220" s="18" t="n"/>
      <c r="E220" s="18" t="n"/>
      <c r="F220" s="15" t="n"/>
      <c r="G220" s="19" t="n"/>
      <c r="H220" s="15">
        <f>IF(B220="","",SUMIF('입금 내역'!$B$4:$B$1003,B220,'입금 내역'!$D$4:$D$1003))</f>
        <v/>
      </c>
      <c r="I220" s="15">
        <f>IF(F220="","",F220-N(H220))</f>
        <v/>
      </c>
      <c r="J220" s="16">
        <f>IF(F220="","",IF(I220&lt;=0,"완납",IF(AND(G220&lt;&gt;"",G220&lt;TODAY()),"연체",IF(N(H220)&gt;0,"부분입금","미입금"))))</f>
        <v/>
      </c>
      <c r="K220" s="17">
        <f>IF(J220="연체",TODAY()-G220,"")</f>
        <v/>
      </c>
      <c r="L220" s="18" t="n"/>
      <c r="M220" s="18">
        <f>IF(C220="","",IF(COUNTIF(C$4:C220,C220)=1,MAX(M$3:M219)+1,""))</f>
        <v/>
      </c>
    </row>
    <row r="221">
      <c r="A221" s="19" t="n"/>
      <c r="B221" s="18" t="n"/>
      <c r="C221" s="18" t="n"/>
      <c r="D221" s="18" t="n"/>
      <c r="E221" s="18" t="n"/>
      <c r="F221" s="15" t="n"/>
      <c r="G221" s="19" t="n"/>
      <c r="H221" s="15">
        <f>IF(B221="","",SUMIF('입금 내역'!$B$4:$B$1003,B221,'입금 내역'!$D$4:$D$1003))</f>
        <v/>
      </c>
      <c r="I221" s="15">
        <f>IF(F221="","",F221-N(H221))</f>
        <v/>
      </c>
      <c r="J221" s="16">
        <f>IF(F221="","",IF(I221&lt;=0,"완납",IF(AND(G221&lt;&gt;"",G221&lt;TODAY()),"연체",IF(N(H221)&gt;0,"부분입금","미입금"))))</f>
        <v/>
      </c>
      <c r="K221" s="17">
        <f>IF(J221="연체",TODAY()-G221,"")</f>
        <v/>
      </c>
      <c r="L221" s="18" t="n"/>
      <c r="M221" s="18">
        <f>IF(C221="","",IF(COUNTIF(C$4:C221,C221)=1,MAX(M$3:M220)+1,""))</f>
        <v/>
      </c>
    </row>
    <row r="222">
      <c r="A222" s="19" t="n"/>
      <c r="B222" s="18" t="n"/>
      <c r="C222" s="18" t="n"/>
      <c r="D222" s="18" t="n"/>
      <c r="E222" s="18" t="n"/>
      <c r="F222" s="15" t="n"/>
      <c r="G222" s="19" t="n"/>
      <c r="H222" s="15">
        <f>IF(B222="","",SUMIF('입금 내역'!$B$4:$B$1003,B222,'입금 내역'!$D$4:$D$1003))</f>
        <v/>
      </c>
      <c r="I222" s="15">
        <f>IF(F222="","",F222-N(H222))</f>
        <v/>
      </c>
      <c r="J222" s="16">
        <f>IF(F222="","",IF(I222&lt;=0,"완납",IF(AND(G222&lt;&gt;"",G222&lt;TODAY()),"연체",IF(N(H222)&gt;0,"부분입금","미입금"))))</f>
        <v/>
      </c>
      <c r="K222" s="17">
        <f>IF(J222="연체",TODAY()-G222,"")</f>
        <v/>
      </c>
      <c r="L222" s="18" t="n"/>
      <c r="M222" s="18">
        <f>IF(C222="","",IF(COUNTIF(C$4:C222,C222)=1,MAX(M$3:M221)+1,""))</f>
        <v/>
      </c>
    </row>
    <row r="223">
      <c r="A223" s="19" t="n"/>
      <c r="B223" s="18" t="n"/>
      <c r="C223" s="18" t="n"/>
      <c r="D223" s="18" t="n"/>
      <c r="E223" s="18" t="n"/>
      <c r="F223" s="15" t="n"/>
      <c r="G223" s="19" t="n"/>
      <c r="H223" s="15">
        <f>IF(B223="","",SUMIF('입금 내역'!$B$4:$B$1003,B223,'입금 내역'!$D$4:$D$1003))</f>
        <v/>
      </c>
      <c r="I223" s="15">
        <f>IF(F223="","",F223-N(H223))</f>
        <v/>
      </c>
      <c r="J223" s="16">
        <f>IF(F223="","",IF(I223&lt;=0,"완납",IF(AND(G223&lt;&gt;"",G223&lt;TODAY()),"연체",IF(N(H223)&gt;0,"부분입금","미입금"))))</f>
        <v/>
      </c>
      <c r="K223" s="17">
        <f>IF(J223="연체",TODAY()-G223,"")</f>
        <v/>
      </c>
      <c r="L223" s="18" t="n"/>
      <c r="M223" s="18">
        <f>IF(C223="","",IF(COUNTIF(C$4:C223,C223)=1,MAX(M$3:M222)+1,""))</f>
        <v/>
      </c>
    </row>
    <row r="224">
      <c r="A224" s="19" t="n"/>
      <c r="B224" s="18" t="n"/>
      <c r="C224" s="18" t="n"/>
      <c r="D224" s="18" t="n"/>
      <c r="E224" s="18" t="n"/>
      <c r="F224" s="15" t="n"/>
      <c r="G224" s="19" t="n"/>
      <c r="H224" s="15">
        <f>IF(B224="","",SUMIF('입금 내역'!$B$4:$B$1003,B224,'입금 내역'!$D$4:$D$1003))</f>
        <v/>
      </c>
      <c r="I224" s="15">
        <f>IF(F224="","",F224-N(H224))</f>
        <v/>
      </c>
      <c r="J224" s="16">
        <f>IF(F224="","",IF(I224&lt;=0,"완납",IF(AND(G224&lt;&gt;"",G224&lt;TODAY()),"연체",IF(N(H224)&gt;0,"부분입금","미입금"))))</f>
        <v/>
      </c>
      <c r="K224" s="17">
        <f>IF(J224="연체",TODAY()-G224,"")</f>
        <v/>
      </c>
      <c r="L224" s="18" t="n"/>
      <c r="M224" s="18">
        <f>IF(C224="","",IF(COUNTIF(C$4:C224,C224)=1,MAX(M$3:M223)+1,""))</f>
        <v/>
      </c>
    </row>
    <row r="225">
      <c r="A225" s="19" t="n"/>
      <c r="B225" s="18" t="n"/>
      <c r="C225" s="18" t="n"/>
      <c r="D225" s="18" t="n"/>
      <c r="E225" s="18" t="n"/>
      <c r="F225" s="15" t="n"/>
      <c r="G225" s="19" t="n"/>
      <c r="H225" s="15">
        <f>IF(B225="","",SUMIF('입금 내역'!$B$4:$B$1003,B225,'입금 내역'!$D$4:$D$1003))</f>
        <v/>
      </c>
      <c r="I225" s="15">
        <f>IF(F225="","",F225-N(H225))</f>
        <v/>
      </c>
      <c r="J225" s="16">
        <f>IF(F225="","",IF(I225&lt;=0,"완납",IF(AND(G225&lt;&gt;"",G225&lt;TODAY()),"연체",IF(N(H225)&gt;0,"부분입금","미입금"))))</f>
        <v/>
      </c>
      <c r="K225" s="17">
        <f>IF(J225="연체",TODAY()-G225,"")</f>
        <v/>
      </c>
      <c r="L225" s="18" t="n"/>
      <c r="M225" s="18">
        <f>IF(C225="","",IF(COUNTIF(C$4:C225,C225)=1,MAX(M$3:M224)+1,""))</f>
        <v/>
      </c>
    </row>
    <row r="226">
      <c r="A226" s="19" t="n"/>
      <c r="B226" s="18" t="n"/>
      <c r="C226" s="18" t="n"/>
      <c r="D226" s="18" t="n"/>
      <c r="E226" s="18" t="n"/>
      <c r="F226" s="15" t="n"/>
      <c r="G226" s="19" t="n"/>
      <c r="H226" s="15">
        <f>IF(B226="","",SUMIF('입금 내역'!$B$4:$B$1003,B226,'입금 내역'!$D$4:$D$1003))</f>
        <v/>
      </c>
      <c r="I226" s="15">
        <f>IF(F226="","",F226-N(H226))</f>
        <v/>
      </c>
      <c r="J226" s="16">
        <f>IF(F226="","",IF(I226&lt;=0,"완납",IF(AND(G226&lt;&gt;"",G226&lt;TODAY()),"연체",IF(N(H226)&gt;0,"부분입금","미입금"))))</f>
        <v/>
      </c>
      <c r="K226" s="17">
        <f>IF(J226="연체",TODAY()-G226,"")</f>
        <v/>
      </c>
      <c r="L226" s="18" t="n"/>
      <c r="M226" s="18">
        <f>IF(C226="","",IF(COUNTIF(C$4:C226,C226)=1,MAX(M$3:M225)+1,""))</f>
        <v/>
      </c>
    </row>
    <row r="227">
      <c r="A227" s="19" t="n"/>
      <c r="B227" s="18" t="n"/>
      <c r="C227" s="18" t="n"/>
      <c r="D227" s="18" t="n"/>
      <c r="E227" s="18" t="n"/>
      <c r="F227" s="15" t="n"/>
      <c r="G227" s="19" t="n"/>
      <c r="H227" s="15">
        <f>IF(B227="","",SUMIF('입금 내역'!$B$4:$B$1003,B227,'입금 내역'!$D$4:$D$1003))</f>
        <v/>
      </c>
      <c r="I227" s="15">
        <f>IF(F227="","",F227-N(H227))</f>
        <v/>
      </c>
      <c r="J227" s="16">
        <f>IF(F227="","",IF(I227&lt;=0,"완납",IF(AND(G227&lt;&gt;"",G227&lt;TODAY()),"연체",IF(N(H227)&gt;0,"부분입금","미입금"))))</f>
        <v/>
      </c>
      <c r="K227" s="17">
        <f>IF(J227="연체",TODAY()-G227,"")</f>
        <v/>
      </c>
      <c r="L227" s="18" t="n"/>
      <c r="M227" s="18">
        <f>IF(C227="","",IF(COUNTIF(C$4:C227,C227)=1,MAX(M$3:M226)+1,""))</f>
        <v/>
      </c>
    </row>
    <row r="228">
      <c r="A228" s="19" t="n"/>
      <c r="B228" s="18" t="n"/>
      <c r="C228" s="18" t="n"/>
      <c r="D228" s="18" t="n"/>
      <c r="E228" s="18" t="n"/>
      <c r="F228" s="15" t="n"/>
      <c r="G228" s="19" t="n"/>
      <c r="H228" s="15">
        <f>IF(B228="","",SUMIF('입금 내역'!$B$4:$B$1003,B228,'입금 내역'!$D$4:$D$1003))</f>
        <v/>
      </c>
      <c r="I228" s="15">
        <f>IF(F228="","",F228-N(H228))</f>
        <v/>
      </c>
      <c r="J228" s="16">
        <f>IF(F228="","",IF(I228&lt;=0,"완납",IF(AND(G228&lt;&gt;"",G228&lt;TODAY()),"연체",IF(N(H228)&gt;0,"부분입금","미입금"))))</f>
        <v/>
      </c>
      <c r="K228" s="17">
        <f>IF(J228="연체",TODAY()-G228,"")</f>
        <v/>
      </c>
      <c r="L228" s="18" t="n"/>
      <c r="M228" s="18">
        <f>IF(C228="","",IF(COUNTIF(C$4:C228,C228)=1,MAX(M$3:M227)+1,""))</f>
        <v/>
      </c>
    </row>
    <row r="229">
      <c r="A229" s="19" t="n"/>
      <c r="B229" s="18" t="n"/>
      <c r="C229" s="18" t="n"/>
      <c r="D229" s="18" t="n"/>
      <c r="E229" s="18" t="n"/>
      <c r="F229" s="15" t="n"/>
      <c r="G229" s="19" t="n"/>
      <c r="H229" s="15">
        <f>IF(B229="","",SUMIF('입금 내역'!$B$4:$B$1003,B229,'입금 내역'!$D$4:$D$1003))</f>
        <v/>
      </c>
      <c r="I229" s="15">
        <f>IF(F229="","",F229-N(H229))</f>
        <v/>
      </c>
      <c r="J229" s="16">
        <f>IF(F229="","",IF(I229&lt;=0,"완납",IF(AND(G229&lt;&gt;"",G229&lt;TODAY()),"연체",IF(N(H229)&gt;0,"부분입금","미입금"))))</f>
        <v/>
      </c>
      <c r="K229" s="17">
        <f>IF(J229="연체",TODAY()-G229,"")</f>
        <v/>
      </c>
      <c r="L229" s="18" t="n"/>
      <c r="M229" s="18">
        <f>IF(C229="","",IF(COUNTIF(C$4:C229,C229)=1,MAX(M$3:M228)+1,""))</f>
        <v/>
      </c>
    </row>
    <row r="230">
      <c r="A230" s="19" t="n"/>
      <c r="B230" s="18" t="n"/>
      <c r="C230" s="18" t="n"/>
      <c r="D230" s="18" t="n"/>
      <c r="E230" s="18" t="n"/>
      <c r="F230" s="15" t="n"/>
      <c r="G230" s="19" t="n"/>
      <c r="H230" s="15">
        <f>IF(B230="","",SUMIF('입금 내역'!$B$4:$B$1003,B230,'입금 내역'!$D$4:$D$1003))</f>
        <v/>
      </c>
      <c r="I230" s="15">
        <f>IF(F230="","",F230-N(H230))</f>
        <v/>
      </c>
      <c r="J230" s="16">
        <f>IF(F230="","",IF(I230&lt;=0,"완납",IF(AND(G230&lt;&gt;"",G230&lt;TODAY()),"연체",IF(N(H230)&gt;0,"부분입금","미입금"))))</f>
        <v/>
      </c>
      <c r="K230" s="17">
        <f>IF(J230="연체",TODAY()-G230,"")</f>
        <v/>
      </c>
      <c r="L230" s="18" t="n"/>
      <c r="M230" s="18">
        <f>IF(C230="","",IF(COUNTIF(C$4:C230,C230)=1,MAX(M$3:M229)+1,""))</f>
        <v/>
      </c>
    </row>
    <row r="231">
      <c r="A231" s="19" t="n"/>
      <c r="B231" s="18" t="n"/>
      <c r="C231" s="18" t="n"/>
      <c r="D231" s="18" t="n"/>
      <c r="E231" s="18" t="n"/>
      <c r="F231" s="15" t="n"/>
      <c r="G231" s="19" t="n"/>
      <c r="H231" s="15">
        <f>IF(B231="","",SUMIF('입금 내역'!$B$4:$B$1003,B231,'입금 내역'!$D$4:$D$1003))</f>
        <v/>
      </c>
      <c r="I231" s="15">
        <f>IF(F231="","",F231-N(H231))</f>
        <v/>
      </c>
      <c r="J231" s="16">
        <f>IF(F231="","",IF(I231&lt;=0,"완납",IF(AND(G231&lt;&gt;"",G231&lt;TODAY()),"연체",IF(N(H231)&gt;0,"부분입금","미입금"))))</f>
        <v/>
      </c>
      <c r="K231" s="17">
        <f>IF(J231="연체",TODAY()-G231,"")</f>
        <v/>
      </c>
      <c r="L231" s="18" t="n"/>
      <c r="M231" s="18">
        <f>IF(C231="","",IF(COUNTIF(C$4:C231,C231)=1,MAX(M$3:M230)+1,""))</f>
        <v/>
      </c>
    </row>
    <row r="232">
      <c r="A232" s="19" t="n"/>
      <c r="B232" s="18" t="n"/>
      <c r="C232" s="18" t="n"/>
      <c r="D232" s="18" t="n"/>
      <c r="E232" s="18" t="n"/>
      <c r="F232" s="15" t="n"/>
      <c r="G232" s="19" t="n"/>
      <c r="H232" s="15">
        <f>IF(B232="","",SUMIF('입금 내역'!$B$4:$B$1003,B232,'입금 내역'!$D$4:$D$1003))</f>
        <v/>
      </c>
      <c r="I232" s="15">
        <f>IF(F232="","",F232-N(H232))</f>
        <v/>
      </c>
      <c r="J232" s="16">
        <f>IF(F232="","",IF(I232&lt;=0,"완납",IF(AND(G232&lt;&gt;"",G232&lt;TODAY()),"연체",IF(N(H232)&gt;0,"부분입금","미입금"))))</f>
        <v/>
      </c>
      <c r="K232" s="17">
        <f>IF(J232="연체",TODAY()-G232,"")</f>
        <v/>
      </c>
      <c r="L232" s="18" t="n"/>
      <c r="M232" s="18">
        <f>IF(C232="","",IF(COUNTIF(C$4:C232,C232)=1,MAX(M$3:M231)+1,""))</f>
        <v/>
      </c>
    </row>
    <row r="233">
      <c r="A233" s="19" t="n"/>
      <c r="B233" s="18" t="n"/>
      <c r="C233" s="18" t="n"/>
      <c r="D233" s="18" t="n"/>
      <c r="E233" s="18" t="n"/>
      <c r="F233" s="15" t="n"/>
      <c r="G233" s="19" t="n"/>
      <c r="H233" s="15">
        <f>IF(B233="","",SUMIF('입금 내역'!$B$4:$B$1003,B233,'입금 내역'!$D$4:$D$1003))</f>
        <v/>
      </c>
      <c r="I233" s="15">
        <f>IF(F233="","",F233-N(H233))</f>
        <v/>
      </c>
      <c r="J233" s="16">
        <f>IF(F233="","",IF(I233&lt;=0,"완납",IF(AND(G233&lt;&gt;"",G233&lt;TODAY()),"연체",IF(N(H233)&gt;0,"부분입금","미입금"))))</f>
        <v/>
      </c>
      <c r="K233" s="17">
        <f>IF(J233="연체",TODAY()-G233,"")</f>
        <v/>
      </c>
      <c r="L233" s="18" t="n"/>
      <c r="M233" s="18">
        <f>IF(C233="","",IF(COUNTIF(C$4:C233,C233)=1,MAX(M$3:M232)+1,""))</f>
        <v/>
      </c>
    </row>
    <row r="234">
      <c r="A234" s="19" t="n"/>
      <c r="B234" s="18" t="n"/>
      <c r="C234" s="18" t="n"/>
      <c r="D234" s="18" t="n"/>
      <c r="E234" s="18" t="n"/>
      <c r="F234" s="15" t="n"/>
      <c r="G234" s="19" t="n"/>
      <c r="H234" s="15">
        <f>IF(B234="","",SUMIF('입금 내역'!$B$4:$B$1003,B234,'입금 내역'!$D$4:$D$1003))</f>
        <v/>
      </c>
      <c r="I234" s="15">
        <f>IF(F234="","",F234-N(H234))</f>
        <v/>
      </c>
      <c r="J234" s="16">
        <f>IF(F234="","",IF(I234&lt;=0,"완납",IF(AND(G234&lt;&gt;"",G234&lt;TODAY()),"연체",IF(N(H234)&gt;0,"부분입금","미입금"))))</f>
        <v/>
      </c>
      <c r="K234" s="17">
        <f>IF(J234="연체",TODAY()-G234,"")</f>
        <v/>
      </c>
      <c r="L234" s="18" t="n"/>
      <c r="M234" s="18">
        <f>IF(C234="","",IF(COUNTIF(C$4:C234,C234)=1,MAX(M$3:M233)+1,""))</f>
        <v/>
      </c>
    </row>
    <row r="235">
      <c r="A235" s="19" t="n"/>
      <c r="B235" s="18" t="n"/>
      <c r="C235" s="18" t="n"/>
      <c r="D235" s="18" t="n"/>
      <c r="E235" s="18" t="n"/>
      <c r="F235" s="15" t="n"/>
      <c r="G235" s="19" t="n"/>
      <c r="H235" s="15">
        <f>IF(B235="","",SUMIF('입금 내역'!$B$4:$B$1003,B235,'입금 내역'!$D$4:$D$1003))</f>
        <v/>
      </c>
      <c r="I235" s="15">
        <f>IF(F235="","",F235-N(H235))</f>
        <v/>
      </c>
      <c r="J235" s="16">
        <f>IF(F235="","",IF(I235&lt;=0,"완납",IF(AND(G235&lt;&gt;"",G235&lt;TODAY()),"연체",IF(N(H235)&gt;0,"부분입금","미입금"))))</f>
        <v/>
      </c>
      <c r="K235" s="17">
        <f>IF(J235="연체",TODAY()-G235,"")</f>
        <v/>
      </c>
      <c r="L235" s="18" t="n"/>
      <c r="M235" s="18">
        <f>IF(C235="","",IF(COUNTIF(C$4:C235,C235)=1,MAX(M$3:M234)+1,""))</f>
        <v/>
      </c>
    </row>
    <row r="236">
      <c r="A236" s="19" t="n"/>
      <c r="B236" s="18" t="n"/>
      <c r="C236" s="18" t="n"/>
      <c r="D236" s="18" t="n"/>
      <c r="E236" s="18" t="n"/>
      <c r="F236" s="15" t="n"/>
      <c r="G236" s="19" t="n"/>
      <c r="H236" s="15">
        <f>IF(B236="","",SUMIF('입금 내역'!$B$4:$B$1003,B236,'입금 내역'!$D$4:$D$1003))</f>
        <v/>
      </c>
      <c r="I236" s="15">
        <f>IF(F236="","",F236-N(H236))</f>
        <v/>
      </c>
      <c r="J236" s="16">
        <f>IF(F236="","",IF(I236&lt;=0,"완납",IF(AND(G236&lt;&gt;"",G236&lt;TODAY()),"연체",IF(N(H236)&gt;0,"부분입금","미입금"))))</f>
        <v/>
      </c>
      <c r="K236" s="17">
        <f>IF(J236="연체",TODAY()-G236,"")</f>
        <v/>
      </c>
      <c r="L236" s="18" t="n"/>
      <c r="M236" s="18">
        <f>IF(C236="","",IF(COUNTIF(C$4:C236,C236)=1,MAX(M$3:M235)+1,""))</f>
        <v/>
      </c>
    </row>
    <row r="237">
      <c r="A237" s="19" t="n"/>
      <c r="B237" s="18" t="n"/>
      <c r="C237" s="18" t="n"/>
      <c r="D237" s="18" t="n"/>
      <c r="E237" s="18" t="n"/>
      <c r="F237" s="15" t="n"/>
      <c r="G237" s="19" t="n"/>
      <c r="H237" s="15">
        <f>IF(B237="","",SUMIF('입금 내역'!$B$4:$B$1003,B237,'입금 내역'!$D$4:$D$1003))</f>
        <v/>
      </c>
      <c r="I237" s="15">
        <f>IF(F237="","",F237-N(H237))</f>
        <v/>
      </c>
      <c r="J237" s="16">
        <f>IF(F237="","",IF(I237&lt;=0,"완납",IF(AND(G237&lt;&gt;"",G237&lt;TODAY()),"연체",IF(N(H237)&gt;0,"부분입금","미입금"))))</f>
        <v/>
      </c>
      <c r="K237" s="17">
        <f>IF(J237="연체",TODAY()-G237,"")</f>
        <v/>
      </c>
      <c r="L237" s="18" t="n"/>
      <c r="M237" s="18">
        <f>IF(C237="","",IF(COUNTIF(C$4:C237,C237)=1,MAX(M$3:M236)+1,""))</f>
        <v/>
      </c>
    </row>
    <row r="238">
      <c r="A238" s="19" t="n"/>
      <c r="B238" s="18" t="n"/>
      <c r="C238" s="18" t="n"/>
      <c r="D238" s="18" t="n"/>
      <c r="E238" s="18" t="n"/>
      <c r="F238" s="15" t="n"/>
      <c r="G238" s="19" t="n"/>
      <c r="H238" s="15">
        <f>IF(B238="","",SUMIF('입금 내역'!$B$4:$B$1003,B238,'입금 내역'!$D$4:$D$1003))</f>
        <v/>
      </c>
      <c r="I238" s="15">
        <f>IF(F238="","",F238-N(H238))</f>
        <v/>
      </c>
      <c r="J238" s="16">
        <f>IF(F238="","",IF(I238&lt;=0,"완납",IF(AND(G238&lt;&gt;"",G238&lt;TODAY()),"연체",IF(N(H238)&gt;0,"부분입금","미입금"))))</f>
        <v/>
      </c>
      <c r="K238" s="17">
        <f>IF(J238="연체",TODAY()-G238,"")</f>
        <v/>
      </c>
      <c r="L238" s="18" t="n"/>
      <c r="M238" s="18">
        <f>IF(C238="","",IF(COUNTIF(C$4:C238,C238)=1,MAX(M$3:M237)+1,""))</f>
        <v/>
      </c>
    </row>
    <row r="239">
      <c r="A239" s="19" t="n"/>
      <c r="B239" s="18" t="n"/>
      <c r="C239" s="18" t="n"/>
      <c r="D239" s="18" t="n"/>
      <c r="E239" s="18" t="n"/>
      <c r="F239" s="15" t="n"/>
      <c r="G239" s="19" t="n"/>
      <c r="H239" s="15">
        <f>IF(B239="","",SUMIF('입금 내역'!$B$4:$B$1003,B239,'입금 내역'!$D$4:$D$1003))</f>
        <v/>
      </c>
      <c r="I239" s="15">
        <f>IF(F239="","",F239-N(H239))</f>
        <v/>
      </c>
      <c r="J239" s="16">
        <f>IF(F239="","",IF(I239&lt;=0,"완납",IF(AND(G239&lt;&gt;"",G239&lt;TODAY()),"연체",IF(N(H239)&gt;0,"부분입금","미입금"))))</f>
        <v/>
      </c>
      <c r="K239" s="17">
        <f>IF(J239="연체",TODAY()-G239,"")</f>
        <v/>
      </c>
      <c r="L239" s="18" t="n"/>
      <c r="M239" s="18">
        <f>IF(C239="","",IF(COUNTIF(C$4:C239,C239)=1,MAX(M$3:M238)+1,""))</f>
        <v/>
      </c>
    </row>
    <row r="240">
      <c r="A240" s="19" t="n"/>
      <c r="B240" s="18" t="n"/>
      <c r="C240" s="18" t="n"/>
      <c r="D240" s="18" t="n"/>
      <c r="E240" s="18" t="n"/>
      <c r="F240" s="15" t="n"/>
      <c r="G240" s="19" t="n"/>
      <c r="H240" s="15">
        <f>IF(B240="","",SUMIF('입금 내역'!$B$4:$B$1003,B240,'입금 내역'!$D$4:$D$1003))</f>
        <v/>
      </c>
      <c r="I240" s="15">
        <f>IF(F240="","",F240-N(H240))</f>
        <v/>
      </c>
      <c r="J240" s="16">
        <f>IF(F240="","",IF(I240&lt;=0,"완납",IF(AND(G240&lt;&gt;"",G240&lt;TODAY()),"연체",IF(N(H240)&gt;0,"부분입금","미입금"))))</f>
        <v/>
      </c>
      <c r="K240" s="17">
        <f>IF(J240="연체",TODAY()-G240,"")</f>
        <v/>
      </c>
      <c r="L240" s="18" t="n"/>
      <c r="M240" s="18">
        <f>IF(C240="","",IF(COUNTIF(C$4:C240,C240)=1,MAX(M$3:M239)+1,""))</f>
        <v/>
      </c>
    </row>
    <row r="241">
      <c r="A241" s="19" t="n"/>
      <c r="B241" s="18" t="n"/>
      <c r="C241" s="18" t="n"/>
      <c r="D241" s="18" t="n"/>
      <c r="E241" s="18" t="n"/>
      <c r="F241" s="15" t="n"/>
      <c r="G241" s="19" t="n"/>
      <c r="H241" s="15">
        <f>IF(B241="","",SUMIF('입금 내역'!$B$4:$B$1003,B241,'입금 내역'!$D$4:$D$1003))</f>
        <v/>
      </c>
      <c r="I241" s="15">
        <f>IF(F241="","",F241-N(H241))</f>
        <v/>
      </c>
      <c r="J241" s="16">
        <f>IF(F241="","",IF(I241&lt;=0,"완납",IF(AND(G241&lt;&gt;"",G241&lt;TODAY()),"연체",IF(N(H241)&gt;0,"부분입금","미입금"))))</f>
        <v/>
      </c>
      <c r="K241" s="17">
        <f>IF(J241="연체",TODAY()-G241,"")</f>
        <v/>
      </c>
      <c r="L241" s="18" t="n"/>
      <c r="M241" s="18">
        <f>IF(C241="","",IF(COUNTIF(C$4:C241,C241)=1,MAX(M$3:M240)+1,""))</f>
        <v/>
      </c>
    </row>
    <row r="242">
      <c r="A242" s="19" t="n"/>
      <c r="B242" s="18" t="n"/>
      <c r="C242" s="18" t="n"/>
      <c r="D242" s="18" t="n"/>
      <c r="E242" s="18" t="n"/>
      <c r="F242" s="15" t="n"/>
      <c r="G242" s="19" t="n"/>
      <c r="H242" s="15">
        <f>IF(B242="","",SUMIF('입금 내역'!$B$4:$B$1003,B242,'입금 내역'!$D$4:$D$1003))</f>
        <v/>
      </c>
      <c r="I242" s="15">
        <f>IF(F242="","",F242-N(H242))</f>
        <v/>
      </c>
      <c r="J242" s="16">
        <f>IF(F242="","",IF(I242&lt;=0,"완납",IF(AND(G242&lt;&gt;"",G242&lt;TODAY()),"연체",IF(N(H242)&gt;0,"부분입금","미입금"))))</f>
        <v/>
      </c>
      <c r="K242" s="17">
        <f>IF(J242="연체",TODAY()-G242,"")</f>
        <v/>
      </c>
      <c r="L242" s="18" t="n"/>
      <c r="M242" s="18">
        <f>IF(C242="","",IF(COUNTIF(C$4:C242,C242)=1,MAX(M$3:M241)+1,""))</f>
        <v/>
      </c>
    </row>
    <row r="243">
      <c r="A243" s="19" t="n"/>
      <c r="B243" s="18" t="n"/>
      <c r="C243" s="18" t="n"/>
      <c r="D243" s="18" t="n"/>
      <c r="E243" s="18" t="n"/>
      <c r="F243" s="15" t="n"/>
      <c r="G243" s="19" t="n"/>
      <c r="H243" s="15">
        <f>IF(B243="","",SUMIF('입금 내역'!$B$4:$B$1003,B243,'입금 내역'!$D$4:$D$1003))</f>
        <v/>
      </c>
      <c r="I243" s="15">
        <f>IF(F243="","",F243-N(H243))</f>
        <v/>
      </c>
      <c r="J243" s="16">
        <f>IF(F243="","",IF(I243&lt;=0,"완납",IF(AND(G243&lt;&gt;"",G243&lt;TODAY()),"연체",IF(N(H243)&gt;0,"부분입금","미입금"))))</f>
        <v/>
      </c>
      <c r="K243" s="17">
        <f>IF(J243="연체",TODAY()-G243,"")</f>
        <v/>
      </c>
      <c r="L243" s="18" t="n"/>
      <c r="M243" s="18">
        <f>IF(C243="","",IF(COUNTIF(C$4:C243,C243)=1,MAX(M$3:M242)+1,""))</f>
        <v/>
      </c>
    </row>
    <row r="244">
      <c r="A244" s="19" t="n"/>
      <c r="B244" s="18" t="n"/>
      <c r="C244" s="18" t="n"/>
      <c r="D244" s="18" t="n"/>
      <c r="E244" s="18" t="n"/>
      <c r="F244" s="15" t="n"/>
      <c r="G244" s="19" t="n"/>
      <c r="H244" s="15">
        <f>IF(B244="","",SUMIF('입금 내역'!$B$4:$B$1003,B244,'입금 내역'!$D$4:$D$1003))</f>
        <v/>
      </c>
      <c r="I244" s="15">
        <f>IF(F244="","",F244-N(H244))</f>
        <v/>
      </c>
      <c r="J244" s="16">
        <f>IF(F244="","",IF(I244&lt;=0,"완납",IF(AND(G244&lt;&gt;"",G244&lt;TODAY()),"연체",IF(N(H244)&gt;0,"부분입금","미입금"))))</f>
        <v/>
      </c>
      <c r="K244" s="17">
        <f>IF(J244="연체",TODAY()-G244,"")</f>
        <v/>
      </c>
      <c r="L244" s="18" t="n"/>
      <c r="M244" s="18">
        <f>IF(C244="","",IF(COUNTIF(C$4:C244,C244)=1,MAX(M$3:M243)+1,""))</f>
        <v/>
      </c>
    </row>
    <row r="245">
      <c r="A245" s="19" t="n"/>
      <c r="B245" s="18" t="n"/>
      <c r="C245" s="18" t="n"/>
      <c r="D245" s="18" t="n"/>
      <c r="E245" s="18" t="n"/>
      <c r="F245" s="15" t="n"/>
      <c r="G245" s="19" t="n"/>
      <c r="H245" s="15">
        <f>IF(B245="","",SUMIF('입금 내역'!$B$4:$B$1003,B245,'입금 내역'!$D$4:$D$1003))</f>
        <v/>
      </c>
      <c r="I245" s="15">
        <f>IF(F245="","",F245-N(H245))</f>
        <v/>
      </c>
      <c r="J245" s="16">
        <f>IF(F245="","",IF(I245&lt;=0,"완납",IF(AND(G245&lt;&gt;"",G245&lt;TODAY()),"연체",IF(N(H245)&gt;0,"부분입금","미입금"))))</f>
        <v/>
      </c>
      <c r="K245" s="17">
        <f>IF(J245="연체",TODAY()-G245,"")</f>
        <v/>
      </c>
      <c r="L245" s="18" t="n"/>
      <c r="M245" s="18">
        <f>IF(C245="","",IF(COUNTIF(C$4:C245,C245)=1,MAX(M$3:M244)+1,""))</f>
        <v/>
      </c>
    </row>
    <row r="246">
      <c r="A246" s="19" t="n"/>
      <c r="B246" s="18" t="n"/>
      <c r="C246" s="18" t="n"/>
      <c r="D246" s="18" t="n"/>
      <c r="E246" s="18" t="n"/>
      <c r="F246" s="15" t="n"/>
      <c r="G246" s="19" t="n"/>
      <c r="H246" s="15">
        <f>IF(B246="","",SUMIF('입금 내역'!$B$4:$B$1003,B246,'입금 내역'!$D$4:$D$1003))</f>
        <v/>
      </c>
      <c r="I246" s="15">
        <f>IF(F246="","",F246-N(H246))</f>
        <v/>
      </c>
      <c r="J246" s="16">
        <f>IF(F246="","",IF(I246&lt;=0,"완납",IF(AND(G246&lt;&gt;"",G246&lt;TODAY()),"연체",IF(N(H246)&gt;0,"부분입금","미입금"))))</f>
        <v/>
      </c>
      <c r="K246" s="17">
        <f>IF(J246="연체",TODAY()-G246,"")</f>
        <v/>
      </c>
      <c r="L246" s="18" t="n"/>
      <c r="M246" s="18">
        <f>IF(C246="","",IF(COUNTIF(C$4:C246,C246)=1,MAX(M$3:M245)+1,""))</f>
        <v/>
      </c>
    </row>
    <row r="247">
      <c r="A247" s="19" t="n"/>
      <c r="B247" s="18" t="n"/>
      <c r="C247" s="18" t="n"/>
      <c r="D247" s="18" t="n"/>
      <c r="E247" s="18" t="n"/>
      <c r="F247" s="15" t="n"/>
      <c r="G247" s="19" t="n"/>
      <c r="H247" s="15">
        <f>IF(B247="","",SUMIF('입금 내역'!$B$4:$B$1003,B247,'입금 내역'!$D$4:$D$1003))</f>
        <v/>
      </c>
      <c r="I247" s="15">
        <f>IF(F247="","",F247-N(H247))</f>
        <v/>
      </c>
      <c r="J247" s="16">
        <f>IF(F247="","",IF(I247&lt;=0,"완납",IF(AND(G247&lt;&gt;"",G247&lt;TODAY()),"연체",IF(N(H247)&gt;0,"부분입금","미입금"))))</f>
        <v/>
      </c>
      <c r="K247" s="17">
        <f>IF(J247="연체",TODAY()-G247,"")</f>
        <v/>
      </c>
      <c r="L247" s="18" t="n"/>
      <c r="M247" s="18">
        <f>IF(C247="","",IF(COUNTIF(C$4:C247,C247)=1,MAX(M$3:M246)+1,""))</f>
        <v/>
      </c>
    </row>
    <row r="248">
      <c r="A248" s="19" t="n"/>
      <c r="B248" s="18" t="n"/>
      <c r="C248" s="18" t="n"/>
      <c r="D248" s="18" t="n"/>
      <c r="E248" s="18" t="n"/>
      <c r="F248" s="15" t="n"/>
      <c r="G248" s="19" t="n"/>
      <c r="H248" s="15">
        <f>IF(B248="","",SUMIF('입금 내역'!$B$4:$B$1003,B248,'입금 내역'!$D$4:$D$1003))</f>
        <v/>
      </c>
      <c r="I248" s="15">
        <f>IF(F248="","",F248-N(H248))</f>
        <v/>
      </c>
      <c r="J248" s="16">
        <f>IF(F248="","",IF(I248&lt;=0,"완납",IF(AND(G248&lt;&gt;"",G248&lt;TODAY()),"연체",IF(N(H248)&gt;0,"부분입금","미입금"))))</f>
        <v/>
      </c>
      <c r="K248" s="17">
        <f>IF(J248="연체",TODAY()-G248,"")</f>
        <v/>
      </c>
      <c r="L248" s="18" t="n"/>
      <c r="M248" s="18">
        <f>IF(C248="","",IF(COUNTIF(C$4:C248,C248)=1,MAX(M$3:M247)+1,""))</f>
        <v/>
      </c>
    </row>
    <row r="249">
      <c r="A249" s="19" t="n"/>
      <c r="B249" s="18" t="n"/>
      <c r="C249" s="18" t="n"/>
      <c r="D249" s="18" t="n"/>
      <c r="E249" s="18" t="n"/>
      <c r="F249" s="15" t="n"/>
      <c r="G249" s="19" t="n"/>
      <c r="H249" s="15">
        <f>IF(B249="","",SUMIF('입금 내역'!$B$4:$B$1003,B249,'입금 내역'!$D$4:$D$1003))</f>
        <v/>
      </c>
      <c r="I249" s="15">
        <f>IF(F249="","",F249-N(H249))</f>
        <v/>
      </c>
      <c r="J249" s="16">
        <f>IF(F249="","",IF(I249&lt;=0,"완납",IF(AND(G249&lt;&gt;"",G249&lt;TODAY()),"연체",IF(N(H249)&gt;0,"부분입금","미입금"))))</f>
        <v/>
      </c>
      <c r="K249" s="17">
        <f>IF(J249="연체",TODAY()-G249,"")</f>
        <v/>
      </c>
      <c r="L249" s="18" t="n"/>
      <c r="M249" s="18">
        <f>IF(C249="","",IF(COUNTIF(C$4:C249,C249)=1,MAX(M$3:M248)+1,""))</f>
        <v/>
      </c>
    </row>
    <row r="250">
      <c r="A250" s="19" t="n"/>
      <c r="B250" s="18" t="n"/>
      <c r="C250" s="18" t="n"/>
      <c r="D250" s="18" t="n"/>
      <c r="E250" s="18" t="n"/>
      <c r="F250" s="15" t="n"/>
      <c r="G250" s="19" t="n"/>
      <c r="H250" s="15">
        <f>IF(B250="","",SUMIF('입금 내역'!$B$4:$B$1003,B250,'입금 내역'!$D$4:$D$1003))</f>
        <v/>
      </c>
      <c r="I250" s="15">
        <f>IF(F250="","",F250-N(H250))</f>
        <v/>
      </c>
      <c r="J250" s="16">
        <f>IF(F250="","",IF(I250&lt;=0,"완납",IF(AND(G250&lt;&gt;"",G250&lt;TODAY()),"연체",IF(N(H250)&gt;0,"부분입금","미입금"))))</f>
        <v/>
      </c>
      <c r="K250" s="17">
        <f>IF(J250="연체",TODAY()-G250,"")</f>
        <v/>
      </c>
      <c r="L250" s="18" t="n"/>
      <c r="M250" s="18">
        <f>IF(C250="","",IF(COUNTIF(C$4:C250,C250)=1,MAX(M$3:M249)+1,""))</f>
        <v/>
      </c>
    </row>
    <row r="251">
      <c r="A251" s="19" t="n"/>
      <c r="B251" s="18" t="n"/>
      <c r="C251" s="18" t="n"/>
      <c r="D251" s="18" t="n"/>
      <c r="E251" s="18" t="n"/>
      <c r="F251" s="15" t="n"/>
      <c r="G251" s="19" t="n"/>
      <c r="H251" s="15">
        <f>IF(B251="","",SUMIF('입금 내역'!$B$4:$B$1003,B251,'입금 내역'!$D$4:$D$1003))</f>
        <v/>
      </c>
      <c r="I251" s="15">
        <f>IF(F251="","",F251-N(H251))</f>
        <v/>
      </c>
      <c r="J251" s="16">
        <f>IF(F251="","",IF(I251&lt;=0,"완납",IF(AND(G251&lt;&gt;"",G251&lt;TODAY()),"연체",IF(N(H251)&gt;0,"부분입금","미입금"))))</f>
        <v/>
      </c>
      <c r="K251" s="17">
        <f>IF(J251="연체",TODAY()-G251,"")</f>
        <v/>
      </c>
      <c r="L251" s="18" t="n"/>
      <c r="M251" s="18">
        <f>IF(C251="","",IF(COUNTIF(C$4:C251,C251)=1,MAX(M$3:M250)+1,""))</f>
        <v/>
      </c>
    </row>
    <row r="252">
      <c r="A252" s="19" t="n"/>
      <c r="B252" s="18" t="n"/>
      <c r="C252" s="18" t="n"/>
      <c r="D252" s="18" t="n"/>
      <c r="E252" s="18" t="n"/>
      <c r="F252" s="15" t="n"/>
      <c r="G252" s="19" t="n"/>
      <c r="H252" s="15">
        <f>IF(B252="","",SUMIF('입금 내역'!$B$4:$B$1003,B252,'입금 내역'!$D$4:$D$1003))</f>
        <v/>
      </c>
      <c r="I252" s="15">
        <f>IF(F252="","",F252-N(H252))</f>
        <v/>
      </c>
      <c r="J252" s="16">
        <f>IF(F252="","",IF(I252&lt;=0,"완납",IF(AND(G252&lt;&gt;"",G252&lt;TODAY()),"연체",IF(N(H252)&gt;0,"부분입금","미입금"))))</f>
        <v/>
      </c>
      <c r="K252" s="17">
        <f>IF(J252="연체",TODAY()-G252,"")</f>
        <v/>
      </c>
      <c r="L252" s="18" t="n"/>
      <c r="M252" s="18">
        <f>IF(C252="","",IF(COUNTIF(C$4:C252,C252)=1,MAX(M$3:M251)+1,""))</f>
        <v/>
      </c>
    </row>
    <row r="253">
      <c r="A253" s="19" t="n"/>
      <c r="B253" s="18" t="n"/>
      <c r="C253" s="18" t="n"/>
      <c r="D253" s="18" t="n"/>
      <c r="E253" s="18" t="n"/>
      <c r="F253" s="15" t="n"/>
      <c r="G253" s="19" t="n"/>
      <c r="H253" s="15">
        <f>IF(B253="","",SUMIF('입금 내역'!$B$4:$B$1003,B253,'입금 내역'!$D$4:$D$1003))</f>
        <v/>
      </c>
      <c r="I253" s="15">
        <f>IF(F253="","",F253-N(H253))</f>
        <v/>
      </c>
      <c r="J253" s="16">
        <f>IF(F253="","",IF(I253&lt;=0,"완납",IF(AND(G253&lt;&gt;"",G253&lt;TODAY()),"연체",IF(N(H253)&gt;0,"부분입금","미입금"))))</f>
        <v/>
      </c>
      <c r="K253" s="17">
        <f>IF(J253="연체",TODAY()-G253,"")</f>
        <v/>
      </c>
      <c r="L253" s="18" t="n"/>
      <c r="M253" s="18">
        <f>IF(C253="","",IF(COUNTIF(C$4:C253,C253)=1,MAX(M$3:M252)+1,""))</f>
        <v/>
      </c>
    </row>
    <row r="254">
      <c r="A254" s="19" t="n"/>
      <c r="B254" s="18" t="n"/>
      <c r="C254" s="18" t="n"/>
      <c r="D254" s="18" t="n"/>
      <c r="E254" s="18" t="n"/>
      <c r="F254" s="15" t="n"/>
      <c r="G254" s="19" t="n"/>
      <c r="H254" s="15">
        <f>IF(B254="","",SUMIF('입금 내역'!$B$4:$B$1003,B254,'입금 내역'!$D$4:$D$1003))</f>
        <v/>
      </c>
      <c r="I254" s="15">
        <f>IF(F254="","",F254-N(H254))</f>
        <v/>
      </c>
      <c r="J254" s="16">
        <f>IF(F254="","",IF(I254&lt;=0,"완납",IF(AND(G254&lt;&gt;"",G254&lt;TODAY()),"연체",IF(N(H254)&gt;0,"부분입금","미입금"))))</f>
        <v/>
      </c>
      <c r="K254" s="17">
        <f>IF(J254="연체",TODAY()-G254,"")</f>
        <v/>
      </c>
      <c r="L254" s="18" t="n"/>
      <c r="M254" s="18">
        <f>IF(C254="","",IF(COUNTIF(C$4:C254,C254)=1,MAX(M$3:M253)+1,""))</f>
        <v/>
      </c>
    </row>
    <row r="255">
      <c r="A255" s="19" t="n"/>
      <c r="B255" s="18" t="n"/>
      <c r="C255" s="18" t="n"/>
      <c r="D255" s="18" t="n"/>
      <c r="E255" s="18" t="n"/>
      <c r="F255" s="15" t="n"/>
      <c r="G255" s="19" t="n"/>
      <c r="H255" s="15">
        <f>IF(B255="","",SUMIF('입금 내역'!$B$4:$B$1003,B255,'입금 내역'!$D$4:$D$1003))</f>
        <v/>
      </c>
      <c r="I255" s="15">
        <f>IF(F255="","",F255-N(H255))</f>
        <v/>
      </c>
      <c r="J255" s="16">
        <f>IF(F255="","",IF(I255&lt;=0,"완납",IF(AND(G255&lt;&gt;"",G255&lt;TODAY()),"연체",IF(N(H255)&gt;0,"부분입금","미입금"))))</f>
        <v/>
      </c>
      <c r="K255" s="17">
        <f>IF(J255="연체",TODAY()-G255,"")</f>
        <v/>
      </c>
      <c r="L255" s="18" t="n"/>
      <c r="M255" s="18">
        <f>IF(C255="","",IF(COUNTIF(C$4:C255,C255)=1,MAX(M$3:M254)+1,""))</f>
        <v/>
      </c>
    </row>
    <row r="256">
      <c r="A256" s="19" t="n"/>
      <c r="B256" s="18" t="n"/>
      <c r="C256" s="18" t="n"/>
      <c r="D256" s="18" t="n"/>
      <c r="E256" s="18" t="n"/>
      <c r="F256" s="15" t="n"/>
      <c r="G256" s="19" t="n"/>
      <c r="H256" s="15">
        <f>IF(B256="","",SUMIF('입금 내역'!$B$4:$B$1003,B256,'입금 내역'!$D$4:$D$1003))</f>
        <v/>
      </c>
      <c r="I256" s="15">
        <f>IF(F256="","",F256-N(H256))</f>
        <v/>
      </c>
      <c r="J256" s="16">
        <f>IF(F256="","",IF(I256&lt;=0,"완납",IF(AND(G256&lt;&gt;"",G256&lt;TODAY()),"연체",IF(N(H256)&gt;0,"부분입금","미입금"))))</f>
        <v/>
      </c>
      <c r="K256" s="17">
        <f>IF(J256="연체",TODAY()-G256,"")</f>
        <v/>
      </c>
      <c r="L256" s="18" t="n"/>
      <c r="M256" s="18">
        <f>IF(C256="","",IF(COUNTIF(C$4:C256,C256)=1,MAX(M$3:M255)+1,""))</f>
        <v/>
      </c>
    </row>
    <row r="257">
      <c r="A257" s="19" t="n"/>
      <c r="B257" s="18" t="n"/>
      <c r="C257" s="18" t="n"/>
      <c r="D257" s="18" t="n"/>
      <c r="E257" s="18" t="n"/>
      <c r="F257" s="15" t="n"/>
      <c r="G257" s="19" t="n"/>
      <c r="H257" s="15">
        <f>IF(B257="","",SUMIF('입금 내역'!$B$4:$B$1003,B257,'입금 내역'!$D$4:$D$1003))</f>
        <v/>
      </c>
      <c r="I257" s="15">
        <f>IF(F257="","",F257-N(H257))</f>
        <v/>
      </c>
      <c r="J257" s="16">
        <f>IF(F257="","",IF(I257&lt;=0,"완납",IF(AND(G257&lt;&gt;"",G257&lt;TODAY()),"연체",IF(N(H257)&gt;0,"부분입금","미입금"))))</f>
        <v/>
      </c>
      <c r="K257" s="17">
        <f>IF(J257="연체",TODAY()-G257,"")</f>
        <v/>
      </c>
      <c r="L257" s="18" t="n"/>
      <c r="M257" s="18">
        <f>IF(C257="","",IF(COUNTIF(C$4:C257,C257)=1,MAX(M$3:M256)+1,""))</f>
        <v/>
      </c>
    </row>
    <row r="258">
      <c r="A258" s="19" t="n"/>
      <c r="B258" s="18" t="n"/>
      <c r="C258" s="18" t="n"/>
      <c r="D258" s="18" t="n"/>
      <c r="E258" s="18" t="n"/>
      <c r="F258" s="15" t="n"/>
      <c r="G258" s="19" t="n"/>
      <c r="H258" s="15">
        <f>IF(B258="","",SUMIF('입금 내역'!$B$4:$B$1003,B258,'입금 내역'!$D$4:$D$1003))</f>
        <v/>
      </c>
      <c r="I258" s="15">
        <f>IF(F258="","",F258-N(H258))</f>
        <v/>
      </c>
      <c r="J258" s="16">
        <f>IF(F258="","",IF(I258&lt;=0,"완납",IF(AND(G258&lt;&gt;"",G258&lt;TODAY()),"연체",IF(N(H258)&gt;0,"부분입금","미입금"))))</f>
        <v/>
      </c>
      <c r="K258" s="17">
        <f>IF(J258="연체",TODAY()-G258,"")</f>
        <v/>
      </c>
      <c r="L258" s="18" t="n"/>
      <c r="M258" s="18">
        <f>IF(C258="","",IF(COUNTIF(C$4:C258,C258)=1,MAX(M$3:M257)+1,""))</f>
        <v/>
      </c>
    </row>
    <row r="259">
      <c r="A259" s="19" t="n"/>
      <c r="B259" s="18" t="n"/>
      <c r="C259" s="18" t="n"/>
      <c r="D259" s="18" t="n"/>
      <c r="E259" s="18" t="n"/>
      <c r="F259" s="15" t="n"/>
      <c r="G259" s="19" t="n"/>
      <c r="H259" s="15">
        <f>IF(B259="","",SUMIF('입금 내역'!$B$4:$B$1003,B259,'입금 내역'!$D$4:$D$1003))</f>
        <v/>
      </c>
      <c r="I259" s="15">
        <f>IF(F259="","",F259-N(H259))</f>
        <v/>
      </c>
      <c r="J259" s="16">
        <f>IF(F259="","",IF(I259&lt;=0,"완납",IF(AND(G259&lt;&gt;"",G259&lt;TODAY()),"연체",IF(N(H259)&gt;0,"부분입금","미입금"))))</f>
        <v/>
      </c>
      <c r="K259" s="17">
        <f>IF(J259="연체",TODAY()-G259,"")</f>
        <v/>
      </c>
      <c r="L259" s="18" t="n"/>
      <c r="M259" s="18">
        <f>IF(C259="","",IF(COUNTIF(C$4:C259,C259)=1,MAX(M$3:M258)+1,""))</f>
        <v/>
      </c>
    </row>
    <row r="260">
      <c r="A260" s="19" t="n"/>
      <c r="B260" s="18" t="n"/>
      <c r="C260" s="18" t="n"/>
      <c r="D260" s="18" t="n"/>
      <c r="E260" s="18" t="n"/>
      <c r="F260" s="15" t="n"/>
      <c r="G260" s="19" t="n"/>
      <c r="H260" s="15">
        <f>IF(B260="","",SUMIF('입금 내역'!$B$4:$B$1003,B260,'입금 내역'!$D$4:$D$1003))</f>
        <v/>
      </c>
      <c r="I260" s="15">
        <f>IF(F260="","",F260-N(H260))</f>
        <v/>
      </c>
      <c r="J260" s="16">
        <f>IF(F260="","",IF(I260&lt;=0,"완납",IF(AND(G260&lt;&gt;"",G260&lt;TODAY()),"연체",IF(N(H260)&gt;0,"부분입금","미입금"))))</f>
        <v/>
      </c>
      <c r="K260" s="17">
        <f>IF(J260="연체",TODAY()-G260,"")</f>
        <v/>
      </c>
      <c r="L260" s="18" t="n"/>
      <c r="M260" s="18">
        <f>IF(C260="","",IF(COUNTIF(C$4:C260,C260)=1,MAX(M$3:M259)+1,""))</f>
        <v/>
      </c>
    </row>
    <row r="261">
      <c r="A261" s="19" t="n"/>
      <c r="B261" s="18" t="n"/>
      <c r="C261" s="18" t="n"/>
      <c r="D261" s="18" t="n"/>
      <c r="E261" s="18" t="n"/>
      <c r="F261" s="15" t="n"/>
      <c r="G261" s="19" t="n"/>
      <c r="H261" s="15">
        <f>IF(B261="","",SUMIF('입금 내역'!$B$4:$B$1003,B261,'입금 내역'!$D$4:$D$1003))</f>
        <v/>
      </c>
      <c r="I261" s="15">
        <f>IF(F261="","",F261-N(H261))</f>
        <v/>
      </c>
      <c r="J261" s="16">
        <f>IF(F261="","",IF(I261&lt;=0,"완납",IF(AND(G261&lt;&gt;"",G261&lt;TODAY()),"연체",IF(N(H261)&gt;0,"부분입금","미입금"))))</f>
        <v/>
      </c>
      <c r="K261" s="17">
        <f>IF(J261="연체",TODAY()-G261,"")</f>
        <v/>
      </c>
      <c r="L261" s="18" t="n"/>
      <c r="M261" s="18">
        <f>IF(C261="","",IF(COUNTIF(C$4:C261,C261)=1,MAX(M$3:M260)+1,""))</f>
        <v/>
      </c>
    </row>
    <row r="262">
      <c r="A262" s="19" t="n"/>
      <c r="B262" s="18" t="n"/>
      <c r="C262" s="18" t="n"/>
      <c r="D262" s="18" t="n"/>
      <c r="E262" s="18" t="n"/>
      <c r="F262" s="15" t="n"/>
      <c r="G262" s="19" t="n"/>
      <c r="H262" s="15">
        <f>IF(B262="","",SUMIF('입금 내역'!$B$4:$B$1003,B262,'입금 내역'!$D$4:$D$1003))</f>
        <v/>
      </c>
      <c r="I262" s="15">
        <f>IF(F262="","",F262-N(H262))</f>
        <v/>
      </c>
      <c r="J262" s="16">
        <f>IF(F262="","",IF(I262&lt;=0,"완납",IF(AND(G262&lt;&gt;"",G262&lt;TODAY()),"연체",IF(N(H262)&gt;0,"부분입금","미입금"))))</f>
        <v/>
      </c>
      <c r="K262" s="17">
        <f>IF(J262="연체",TODAY()-G262,"")</f>
        <v/>
      </c>
      <c r="L262" s="18" t="n"/>
      <c r="M262" s="18">
        <f>IF(C262="","",IF(COUNTIF(C$4:C262,C262)=1,MAX(M$3:M261)+1,""))</f>
        <v/>
      </c>
    </row>
    <row r="263">
      <c r="A263" s="19" t="n"/>
      <c r="B263" s="18" t="n"/>
      <c r="C263" s="18" t="n"/>
      <c r="D263" s="18" t="n"/>
      <c r="E263" s="18" t="n"/>
      <c r="F263" s="15" t="n"/>
      <c r="G263" s="19" t="n"/>
      <c r="H263" s="15">
        <f>IF(B263="","",SUMIF('입금 내역'!$B$4:$B$1003,B263,'입금 내역'!$D$4:$D$1003))</f>
        <v/>
      </c>
      <c r="I263" s="15">
        <f>IF(F263="","",F263-N(H263))</f>
        <v/>
      </c>
      <c r="J263" s="16">
        <f>IF(F263="","",IF(I263&lt;=0,"완납",IF(AND(G263&lt;&gt;"",G263&lt;TODAY()),"연체",IF(N(H263)&gt;0,"부분입금","미입금"))))</f>
        <v/>
      </c>
      <c r="K263" s="17">
        <f>IF(J263="연체",TODAY()-G263,"")</f>
        <v/>
      </c>
      <c r="L263" s="18" t="n"/>
      <c r="M263" s="18">
        <f>IF(C263="","",IF(COUNTIF(C$4:C263,C263)=1,MAX(M$3:M262)+1,""))</f>
        <v/>
      </c>
    </row>
    <row r="264">
      <c r="A264" s="19" t="n"/>
      <c r="B264" s="18" t="n"/>
      <c r="C264" s="18" t="n"/>
      <c r="D264" s="18" t="n"/>
      <c r="E264" s="18" t="n"/>
      <c r="F264" s="15" t="n"/>
      <c r="G264" s="19" t="n"/>
      <c r="H264" s="15">
        <f>IF(B264="","",SUMIF('입금 내역'!$B$4:$B$1003,B264,'입금 내역'!$D$4:$D$1003))</f>
        <v/>
      </c>
      <c r="I264" s="15">
        <f>IF(F264="","",F264-N(H264))</f>
        <v/>
      </c>
      <c r="J264" s="16">
        <f>IF(F264="","",IF(I264&lt;=0,"완납",IF(AND(G264&lt;&gt;"",G264&lt;TODAY()),"연체",IF(N(H264)&gt;0,"부분입금","미입금"))))</f>
        <v/>
      </c>
      <c r="K264" s="17">
        <f>IF(J264="연체",TODAY()-G264,"")</f>
        <v/>
      </c>
      <c r="L264" s="18" t="n"/>
      <c r="M264" s="18">
        <f>IF(C264="","",IF(COUNTIF(C$4:C264,C264)=1,MAX(M$3:M263)+1,""))</f>
        <v/>
      </c>
    </row>
    <row r="265">
      <c r="A265" s="19" t="n"/>
      <c r="B265" s="18" t="n"/>
      <c r="C265" s="18" t="n"/>
      <c r="D265" s="18" t="n"/>
      <c r="E265" s="18" t="n"/>
      <c r="F265" s="15" t="n"/>
      <c r="G265" s="19" t="n"/>
      <c r="H265" s="15">
        <f>IF(B265="","",SUMIF('입금 내역'!$B$4:$B$1003,B265,'입금 내역'!$D$4:$D$1003))</f>
        <v/>
      </c>
      <c r="I265" s="15">
        <f>IF(F265="","",F265-N(H265))</f>
        <v/>
      </c>
      <c r="J265" s="16">
        <f>IF(F265="","",IF(I265&lt;=0,"완납",IF(AND(G265&lt;&gt;"",G265&lt;TODAY()),"연체",IF(N(H265)&gt;0,"부분입금","미입금"))))</f>
        <v/>
      </c>
      <c r="K265" s="17">
        <f>IF(J265="연체",TODAY()-G265,"")</f>
        <v/>
      </c>
      <c r="L265" s="18" t="n"/>
      <c r="M265" s="18">
        <f>IF(C265="","",IF(COUNTIF(C$4:C265,C265)=1,MAX(M$3:M264)+1,""))</f>
        <v/>
      </c>
    </row>
    <row r="266">
      <c r="A266" s="19" t="n"/>
      <c r="B266" s="18" t="n"/>
      <c r="C266" s="18" t="n"/>
      <c r="D266" s="18" t="n"/>
      <c r="E266" s="18" t="n"/>
      <c r="F266" s="15" t="n"/>
      <c r="G266" s="19" t="n"/>
      <c r="H266" s="15">
        <f>IF(B266="","",SUMIF('입금 내역'!$B$4:$B$1003,B266,'입금 내역'!$D$4:$D$1003))</f>
        <v/>
      </c>
      <c r="I266" s="15">
        <f>IF(F266="","",F266-N(H266))</f>
        <v/>
      </c>
      <c r="J266" s="16">
        <f>IF(F266="","",IF(I266&lt;=0,"완납",IF(AND(G266&lt;&gt;"",G266&lt;TODAY()),"연체",IF(N(H266)&gt;0,"부분입금","미입금"))))</f>
        <v/>
      </c>
      <c r="K266" s="17">
        <f>IF(J266="연체",TODAY()-G266,"")</f>
        <v/>
      </c>
      <c r="L266" s="18" t="n"/>
      <c r="M266" s="18">
        <f>IF(C266="","",IF(COUNTIF(C$4:C266,C266)=1,MAX(M$3:M265)+1,""))</f>
        <v/>
      </c>
    </row>
    <row r="267">
      <c r="A267" s="19" t="n"/>
      <c r="B267" s="18" t="n"/>
      <c r="C267" s="18" t="n"/>
      <c r="D267" s="18" t="n"/>
      <c r="E267" s="18" t="n"/>
      <c r="F267" s="15" t="n"/>
      <c r="G267" s="19" t="n"/>
      <c r="H267" s="15">
        <f>IF(B267="","",SUMIF('입금 내역'!$B$4:$B$1003,B267,'입금 내역'!$D$4:$D$1003))</f>
        <v/>
      </c>
      <c r="I267" s="15">
        <f>IF(F267="","",F267-N(H267))</f>
        <v/>
      </c>
      <c r="J267" s="16">
        <f>IF(F267="","",IF(I267&lt;=0,"완납",IF(AND(G267&lt;&gt;"",G267&lt;TODAY()),"연체",IF(N(H267)&gt;0,"부분입금","미입금"))))</f>
        <v/>
      </c>
      <c r="K267" s="17">
        <f>IF(J267="연체",TODAY()-G267,"")</f>
        <v/>
      </c>
      <c r="L267" s="18" t="n"/>
      <c r="M267" s="18">
        <f>IF(C267="","",IF(COUNTIF(C$4:C267,C267)=1,MAX(M$3:M266)+1,""))</f>
        <v/>
      </c>
    </row>
    <row r="268">
      <c r="A268" s="19" t="n"/>
      <c r="B268" s="18" t="n"/>
      <c r="C268" s="18" t="n"/>
      <c r="D268" s="18" t="n"/>
      <c r="E268" s="18" t="n"/>
      <c r="F268" s="15" t="n"/>
      <c r="G268" s="19" t="n"/>
      <c r="H268" s="15">
        <f>IF(B268="","",SUMIF('입금 내역'!$B$4:$B$1003,B268,'입금 내역'!$D$4:$D$1003))</f>
        <v/>
      </c>
      <c r="I268" s="15">
        <f>IF(F268="","",F268-N(H268))</f>
        <v/>
      </c>
      <c r="J268" s="16">
        <f>IF(F268="","",IF(I268&lt;=0,"완납",IF(AND(G268&lt;&gt;"",G268&lt;TODAY()),"연체",IF(N(H268)&gt;0,"부분입금","미입금"))))</f>
        <v/>
      </c>
      <c r="K268" s="17">
        <f>IF(J268="연체",TODAY()-G268,"")</f>
        <v/>
      </c>
      <c r="L268" s="18" t="n"/>
      <c r="M268" s="18">
        <f>IF(C268="","",IF(COUNTIF(C$4:C268,C268)=1,MAX(M$3:M267)+1,""))</f>
        <v/>
      </c>
    </row>
    <row r="269">
      <c r="A269" s="19" t="n"/>
      <c r="B269" s="18" t="n"/>
      <c r="C269" s="18" t="n"/>
      <c r="D269" s="18" t="n"/>
      <c r="E269" s="18" t="n"/>
      <c r="F269" s="15" t="n"/>
      <c r="G269" s="19" t="n"/>
      <c r="H269" s="15">
        <f>IF(B269="","",SUMIF('입금 내역'!$B$4:$B$1003,B269,'입금 내역'!$D$4:$D$1003))</f>
        <v/>
      </c>
      <c r="I269" s="15">
        <f>IF(F269="","",F269-N(H269))</f>
        <v/>
      </c>
      <c r="J269" s="16">
        <f>IF(F269="","",IF(I269&lt;=0,"완납",IF(AND(G269&lt;&gt;"",G269&lt;TODAY()),"연체",IF(N(H269)&gt;0,"부분입금","미입금"))))</f>
        <v/>
      </c>
      <c r="K269" s="17">
        <f>IF(J269="연체",TODAY()-G269,"")</f>
        <v/>
      </c>
      <c r="L269" s="18" t="n"/>
      <c r="M269" s="18">
        <f>IF(C269="","",IF(COUNTIF(C$4:C269,C269)=1,MAX(M$3:M268)+1,""))</f>
        <v/>
      </c>
    </row>
    <row r="270">
      <c r="A270" s="19" t="n"/>
      <c r="B270" s="18" t="n"/>
      <c r="C270" s="18" t="n"/>
      <c r="D270" s="18" t="n"/>
      <c r="E270" s="18" t="n"/>
      <c r="F270" s="15" t="n"/>
      <c r="G270" s="19" t="n"/>
      <c r="H270" s="15">
        <f>IF(B270="","",SUMIF('입금 내역'!$B$4:$B$1003,B270,'입금 내역'!$D$4:$D$1003))</f>
        <v/>
      </c>
      <c r="I270" s="15">
        <f>IF(F270="","",F270-N(H270))</f>
        <v/>
      </c>
      <c r="J270" s="16">
        <f>IF(F270="","",IF(I270&lt;=0,"완납",IF(AND(G270&lt;&gt;"",G270&lt;TODAY()),"연체",IF(N(H270)&gt;0,"부분입금","미입금"))))</f>
        <v/>
      </c>
      <c r="K270" s="17">
        <f>IF(J270="연체",TODAY()-G270,"")</f>
        <v/>
      </c>
      <c r="L270" s="18" t="n"/>
      <c r="M270" s="18">
        <f>IF(C270="","",IF(COUNTIF(C$4:C270,C270)=1,MAX(M$3:M269)+1,""))</f>
        <v/>
      </c>
    </row>
    <row r="271">
      <c r="A271" s="19" t="n"/>
      <c r="B271" s="18" t="n"/>
      <c r="C271" s="18" t="n"/>
      <c r="D271" s="18" t="n"/>
      <c r="E271" s="18" t="n"/>
      <c r="F271" s="15" t="n"/>
      <c r="G271" s="19" t="n"/>
      <c r="H271" s="15">
        <f>IF(B271="","",SUMIF('입금 내역'!$B$4:$B$1003,B271,'입금 내역'!$D$4:$D$1003))</f>
        <v/>
      </c>
      <c r="I271" s="15">
        <f>IF(F271="","",F271-N(H271))</f>
        <v/>
      </c>
      <c r="J271" s="16">
        <f>IF(F271="","",IF(I271&lt;=0,"완납",IF(AND(G271&lt;&gt;"",G271&lt;TODAY()),"연체",IF(N(H271)&gt;0,"부분입금","미입금"))))</f>
        <v/>
      </c>
      <c r="K271" s="17">
        <f>IF(J271="연체",TODAY()-G271,"")</f>
        <v/>
      </c>
      <c r="L271" s="18" t="n"/>
      <c r="M271" s="18">
        <f>IF(C271="","",IF(COUNTIF(C$4:C271,C271)=1,MAX(M$3:M270)+1,""))</f>
        <v/>
      </c>
    </row>
    <row r="272">
      <c r="A272" s="19" t="n"/>
      <c r="B272" s="18" t="n"/>
      <c r="C272" s="18" t="n"/>
      <c r="D272" s="18" t="n"/>
      <c r="E272" s="18" t="n"/>
      <c r="F272" s="15" t="n"/>
      <c r="G272" s="19" t="n"/>
      <c r="H272" s="15">
        <f>IF(B272="","",SUMIF('입금 내역'!$B$4:$B$1003,B272,'입금 내역'!$D$4:$D$1003))</f>
        <v/>
      </c>
      <c r="I272" s="15">
        <f>IF(F272="","",F272-N(H272))</f>
        <v/>
      </c>
      <c r="J272" s="16">
        <f>IF(F272="","",IF(I272&lt;=0,"완납",IF(AND(G272&lt;&gt;"",G272&lt;TODAY()),"연체",IF(N(H272)&gt;0,"부분입금","미입금"))))</f>
        <v/>
      </c>
      <c r="K272" s="17">
        <f>IF(J272="연체",TODAY()-G272,"")</f>
        <v/>
      </c>
      <c r="L272" s="18" t="n"/>
      <c r="M272" s="18">
        <f>IF(C272="","",IF(COUNTIF(C$4:C272,C272)=1,MAX(M$3:M271)+1,""))</f>
        <v/>
      </c>
    </row>
    <row r="273">
      <c r="A273" s="19" t="n"/>
      <c r="B273" s="18" t="n"/>
      <c r="C273" s="18" t="n"/>
      <c r="D273" s="18" t="n"/>
      <c r="E273" s="18" t="n"/>
      <c r="F273" s="15" t="n"/>
      <c r="G273" s="19" t="n"/>
      <c r="H273" s="15">
        <f>IF(B273="","",SUMIF('입금 내역'!$B$4:$B$1003,B273,'입금 내역'!$D$4:$D$1003))</f>
        <v/>
      </c>
      <c r="I273" s="15">
        <f>IF(F273="","",F273-N(H273))</f>
        <v/>
      </c>
      <c r="J273" s="16">
        <f>IF(F273="","",IF(I273&lt;=0,"완납",IF(AND(G273&lt;&gt;"",G273&lt;TODAY()),"연체",IF(N(H273)&gt;0,"부분입금","미입금"))))</f>
        <v/>
      </c>
      <c r="K273" s="17">
        <f>IF(J273="연체",TODAY()-G273,"")</f>
        <v/>
      </c>
      <c r="L273" s="18" t="n"/>
      <c r="M273" s="18">
        <f>IF(C273="","",IF(COUNTIF(C$4:C273,C273)=1,MAX(M$3:M272)+1,""))</f>
        <v/>
      </c>
    </row>
    <row r="274">
      <c r="A274" s="19" t="n"/>
      <c r="B274" s="18" t="n"/>
      <c r="C274" s="18" t="n"/>
      <c r="D274" s="18" t="n"/>
      <c r="E274" s="18" t="n"/>
      <c r="F274" s="15" t="n"/>
      <c r="G274" s="19" t="n"/>
      <c r="H274" s="15">
        <f>IF(B274="","",SUMIF('입금 내역'!$B$4:$B$1003,B274,'입금 내역'!$D$4:$D$1003))</f>
        <v/>
      </c>
      <c r="I274" s="15">
        <f>IF(F274="","",F274-N(H274))</f>
        <v/>
      </c>
      <c r="J274" s="16">
        <f>IF(F274="","",IF(I274&lt;=0,"완납",IF(AND(G274&lt;&gt;"",G274&lt;TODAY()),"연체",IF(N(H274)&gt;0,"부분입금","미입금"))))</f>
        <v/>
      </c>
      <c r="K274" s="17">
        <f>IF(J274="연체",TODAY()-G274,"")</f>
        <v/>
      </c>
      <c r="L274" s="18" t="n"/>
      <c r="M274" s="18">
        <f>IF(C274="","",IF(COUNTIF(C$4:C274,C274)=1,MAX(M$3:M273)+1,""))</f>
        <v/>
      </c>
    </row>
    <row r="275">
      <c r="A275" s="19" t="n"/>
      <c r="B275" s="18" t="n"/>
      <c r="C275" s="18" t="n"/>
      <c r="D275" s="18" t="n"/>
      <c r="E275" s="18" t="n"/>
      <c r="F275" s="15" t="n"/>
      <c r="G275" s="19" t="n"/>
      <c r="H275" s="15">
        <f>IF(B275="","",SUMIF('입금 내역'!$B$4:$B$1003,B275,'입금 내역'!$D$4:$D$1003))</f>
        <v/>
      </c>
      <c r="I275" s="15">
        <f>IF(F275="","",F275-N(H275))</f>
        <v/>
      </c>
      <c r="J275" s="16">
        <f>IF(F275="","",IF(I275&lt;=0,"완납",IF(AND(G275&lt;&gt;"",G275&lt;TODAY()),"연체",IF(N(H275)&gt;0,"부분입금","미입금"))))</f>
        <v/>
      </c>
      <c r="K275" s="17">
        <f>IF(J275="연체",TODAY()-G275,"")</f>
        <v/>
      </c>
      <c r="L275" s="18" t="n"/>
      <c r="M275" s="18">
        <f>IF(C275="","",IF(COUNTIF(C$4:C275,C275)=1,MAX(M$3:M274)+1,""))</f>
        <v/>
      </c>
    </row>
    <row r="276">
      <c r="A276" s="19" t="n"/>
      <c r="B276" s="18" t="n"/>
      <c r="C276" s="18" t="n"/>
      <c r="D276" s="18" t="n"/>
      <c r="E276" s="18" t="n"/>
      <c r="F276" s="15" t="n"/>
      <c r="G276" s="19" t="n"/>
      <c r="H276" s="15">
        <f>IF(B276="","",SUMIF('입금 내역'!$B$4:$B$1003,B276,'입금 내역'!$D$4:$D$1003))</f>
        <v/>
      </c>
      <c r="I276" s="15">
        <f>IF(F276="","",F276-N(H276))</f>
        <v/>
      </c>
      <c r="J276" s="16">
        <f>IF(F276="","",IF(I276&lt;=0,"완납",IF(AND(G276&lt;&gt;"",G276&lt;TODAY()),"연체",IF(N(H276)&gt;0,"부분입금","미입금"))))</f>
        <v/>
      </c>
      <c r="K276" s="17">
        <f>IF(J276="연체",TODAY()-G276,"")</f>
        <v/>
      </c>
      <c r="L276" s="18" t="n"/>
      <c r="M276" s="18">
        <f>IF(C276="","",IF(COUNTIF(C$4:C276,C276)=1,MAX(M$3:M275)+1,""))</f>
        <v/>
      </c>
    </row>
    <row r="277">
      <c r="A277" s="19" t="n"/>
      <c r="B277" s="18" t="n"/>
      <c r="C277" s="18" t="n"/>
      <c r="D277" s="18" t="n"/>
      <c r="E277" s="18" t="n"/>
      <c r="F277" s="15" t="n"/>
      <c r="G277" s="19" t="n"/>
      <c r="H277" s="15">
        <f>IF(B277="","",SUMIF('입금 내역'!$B$4:$B$1003,B277,'입금 내역'!$D$4:$D$1003))</f>
        <v/>
      </c>
      <c r="I277" s="15">
        <f>IF(F277="","",F277-N(H277))</f>
        <v/>
      </c>
      <c r="J277" s="16">
        <f>IF(F277="","",IF(I277&lt;=0,"완납",IF(AND(G277&lt;&gt;"",G277&lt;TODAY()),"연체",IF(N(H277)&gt;0,"부분입금","미입금"))))</f>
        <v/>
      </c>
      <c r="K277" s="17">
        <f>IF(J277="연체",TODAY()-G277,"")</f>
        <v/>
      </c>
      <c r="L277" s="18" t="n"/>
      <c r="M277" s="18">
        <f>IF(C277="","",IF(COUNTIF(C$4:C277,C277)=1,MAX(M$3:M276)+1,""))</f>
        <v/>
      </c>
    </row>
    <row r="278">
      <c r="A278" s="19" t="n"/>
      <c r="B278" s="18" t="n"/>
      <c r="C278" s="18" t="n"/>
      <c r="D278" s="18" t="n"/>
      <c r="E278" s="18" t="n"/>
      <c r="F278" s="15" t="n"/>
      <c r="G278" s="19" t="n"/>
      <c r="H278" s="15">
        <f>IF(B278="","",SUMIF('입금 내역'!$B$4:$B$1003,B278,'입금 내역'!$D$4:$D$1003))</f>
        <v/>
      </c>
      <c r="I278" s="15">
        <f>IF(F278="","",F278-N(H278))</f>
        <v/>
      </c>
      <c r="J278" s="16">
        <f>IF(F278="","",IF(I278&lt;=0,"완납",IF(AND(G278&lt;&gt;"",G278&lt;TODAY()),"연체",IF(N(H278)&gt;0,"부분입금","미입금"))))</f>
        <v/>
      </c>
      <c r="K278" s="17">
        <f>IF(J278="연체",TODAY()-G278,"")</f>
        <v/>
      </c>
      <c r="L278" s="18" t="n"/>
      <c r="M278" s="18">
        <f>IF(C278="","",IF(COUNTIF(C$4:C278,C278)=1,MAX(M$3:M277)+1,""))</f>
        <v/>
      </c>
    </row>
    <row r="279">
      <c r="A279" s="19" t="n"/>
      <c r="B279" s="18" t="n"/>
      <c r="C279" s="18" t="n"/>
      <c r="D279" s="18" t="n"/>
      <c r="E279" s="18" t="n"/>
      <c r="F279" s="15" t="n"/>
      <c r="G279" s="19" t="n"/>
      <c r="H279" s="15">
        <f>IF(B279="","",SUMIF('입금 내역'!$B$4:$B$1003,B279,'입금 내역'!$D$4:$D$1003))</f>
        <v/>
      </c>
      <c r="I279" s="15">
        <f>IF(F279="","",F279-N(H279))</f>
        <v/>
      </c>
      <c r="J279" s="16">
        <f>IF(F279="","",IF(I279&lt;=0,"완납",IF(AND(G279&lt;&gt;"",G279&lt;TODAY()),"연체",IF(N(H279)&gt;0,"부분입금","미입금"))))</f>
        <v/>
      </c>
      <c r="K279" s="17">
        <f>IF(J279="연체",TODAY()-G279,"")</f>
        <v/>
      </c>
      <c r="L279" s="18" t="n"/>
      <c r="M279" s="18">
        <f>IF(C279="","",IF(COUNTIF(C$4:C279,C279)=1,MAX(M$3:M278)+1,""))</f>
        <v/>
      </c>
    </row>
    <row r="280">
      <c r="A280" s="19" t="n"/>
      <c r="B280" s="18" t="n"/>
      <c r="C280" s="18" t="n"/>
      <c r="D280" s="18" t="n"/>
      <c r="E280" s="18" t="n"/>
      <c r="F280" s="15" t="n"/>
      <c r="G280" s="19" t="n"/>
      <c r="H280" s="15">
        <f>IF(B280="","",SUMIF('입금 내역'!$B$4:$B$1003,B280,'입금 내역'!$D$4:$D$1003))</f>
        <v/>
      </c>
      <c r="I280" s="15">
        <f>IF(F280="","",F280-N(H280))</f>
        <v/>
      </c>
      <c r="J280" s="16">
        <f>IF(F280="","",IF(I280&lt;=0,"완납",IF(AND(G280&lt;&gt;"",G280&lt;TODAY()),"연체",IF(N(H280)&gt;0,"부분입금","미입금"))))</f>
        <v/>
      </c>
      <c r="K280" s="17">
        <f>IF(J280="연체",TODAY()-G280,"")</f>
        <v/>
      </c>
      <c r="L280" s="18" t="n"/>
      <c r="M280" s="18">
        <f>IF(C280="","",IF(COUNTIF(C$4:C280,C280)=1,MAX(M$3:M279)+1,""))</f>
        <v/>
      </c>
    </row>
    <row r="281">
      <c r="A281" s="19" t="n"/>
      <c r="B281" s="18" t="n"/>
      <c r="C281" s="18" t="n"/>
      <c r="D281" s="18" t="n"/>
      <c r="E281" s="18" t="n"/>
      <c r="F281" s="15" t="n"/>
      <c r="G281" s="19" t="n"/>
      <c r="H281" s="15">
        <f>IF(B281="","",SUMIF('입금 내역'!$B$4:$B$1003,B281,'입금 내역'!$D$4:$D$1003))</f>
        <v/>
      </c>
      <c r="I281" s="15">
        <f>IF(F281="","",F281-N(H281))</f>
        <v/>
      </c>
      <c r="J281" s="16">
        <f>IF(F281="","",IF(I281&lt;=0,"완납",IF(AND(G281&lt;&gt;"",G281&lt;TODAY()),"연체",IF(N(H281)&gt;0,"부분입금","미입금"))))</f>
        <v/>
      </c>
      <c r="K281" s="17">
        <f>IF(J281="연체",TODAY()-G281,"")</f>
        <v/>
      </c>
      <c r="L281" s="18" t="n"/>
      <c r="M281" s="18">
        <f>IF(C281="","",IF(COUNTIF(C$4:C281,C281)=1,MAX(M$3:M280)+1,""))</f>
        <v/>
      </c>
    </row>
    <row r="282">
      <c r="A282" s="19" t="n"/>
      <c r="B282" s="18" t="n"/>
      <c r="C282" s="18" t="n"/>
      <c r="D282" s="18" t="n"/>
      <c r="E282" s="18" t="n"/>
      <c r="F282" s="15" t="n"/>
      <c r="G282" s="19" t="n"/>
      <c r="H282" s="15">
        <f>IF(B282="","",SUMIF('입금 내역'!$B$4:$B$1003,B282,'입금 내역'!$D$4:$D$1003))</f>
        <v/>
      </c>
      <c r="I282" s="15">
        <f>IF(F282="","",F282-N(H282))</f>
        <v/>
      </c>
      <c r="J282" s="16">
        <f>IF(F282="","",IF(I282&lt;=0,"완납",IF(AND(G282&lt;&gt;"",G282&lt;TODAY()),"연체",IF(N(H282)&gt;0,"부분입금","미입금"))))</f>
        <v/>
      </c>
      <c r="K282" s="17">
        <f>IF(J282="연체",TODAY()-G282,"")</f>
        <v/>
      </c>
      <c r="L282" s="18" t="n"/>
      <c r="M282" s="18">
        <f>IF(C282="","",IF(COUNTIF(C$4:C282,C282)=1,MAX(M$3:M281)+1,""))</f>
        <v/>
      </c>
    </row>
    <row r="283">
      <c r="A283" s="19" t="n"/>
      <c r="B283" s="18" t="n"/>
      <c r="C283" s="18" t="n"/>
      <c r="D283" s="18" t="n"/>
      <c r="E283" s="18" t="n"/>
      <c r="F283" s="15" t="n"/>
      <c r="G283" s="19" t="n"/>
      <c r="H283" s="15">
        <f>IF(B283="","",SUMIF('입금 내역'!$B$4:$B$1003,B283,'입금 내역'!$D$4:$D$1003))</f>
        <v/>
      </c>
      <c r="I283" s="15">
        <f>IF(F283="","",F283-N(H283))</f>
        <v/>
      </c>
      <c r="J283" s="16">
        <f>IF(F283="","",IF(I283&lt;=0,"완납",IF(AND(G283&lt;&gt;"",G283&lt;TODAY()),"연체",IF(N(H283)&gt;0,"부분입금","미입금"))))</f>
        <v/>
      </c>
      <c r="K283" s="17">
        <f>IF(J283="연체",TODAY()-G283,"")</f>
        <v/>
      </c>
      <c r="L283" s="18" t="n"/>
      <c r="M283" s="18">
        <f>IF(C283="","",IF(COUNTIF(C$4:C283,C283)=1,MAX(M$3:M282)+1,""))</f>
        <v/>
      </c>
    </row>
    <row r="284">
      <c r="A284" s="19" t="n"/>
      <c r="B284" s="18" t="n"/>
      <c r="C284" s="18" t="n"/>
      <c r="D284" s="18" t="n"/>
      <c r="E284" s="18" t="n"/>
      <c r="F284" s="15" t="n"/>
      <c r="G284" s="19" t="n"/>
      <c r="H284" s="15">
        <f>IF(B284="","",SUMIF('입금 내역'!$B$4:$B$1003,B284,'입금 내역'!$D$4:$D$1003))</f>
        <v/>
      </c>
      <c r="I284" s="15">
        <f>IF(F284="","",F284-N(H284))</f>
        <v/>
      </c>
      <c r="J284" s="16">
        <f>IF(F284="","",IF(I284&lt;=0,"완납",IF(AND(G284&lt;&gt;"",G284&lt;TODAY()),"연체",IF(N(H284)&gt;0,"부분입금","미입금"))))</f>
        <v/>
      </c>
      <c r="K284" s="17">
        <f>IF(J284="연체",TODAY()-G284,"")</f>
        <v/>
      </c>
      <c r="L284" s="18" t="n"/>
      <c r="M284" s="18">
        <f>IF(C284="","",IF(COUNTIF(C$4:C284,C284)=1,MAX(M$3:M283)+1,""))</f>
        <v/>
      </c>
    </row>
    <row r="285">
      <c r="A285" s="19" t="n"/>
      <c r="B285" s="18" t="n"/>
      <c r="C285" s="18" t="n"/>
      <c r="D285" s="18" t="n"/>
      <c r="E285" s="18" t="n"/>
      <c r="F285" s="15" t="n"/>
      <c r="G285" s="19" t="n"/>
      <c r="H285" s="15">
        <f>IF(B285="","",SUMIF('입금 내역'!$B$4:$B$1003,B285,'입금 내역'!$D$4:$D$1003))</f>
        <v/>
      </c>
      <c r="I285" s="15">
        <f>IF(F285="","",F285-N(H285))</f>
        <v/>
      </c>
      <c r="J285" s="16">
        <f>IF(F285="","",IF(I285&lt;=0,"완납",IF(AND(G285&lt;&gt;"",G285&lt;TODAY()),"연체",IF(N(H285)&gt;0,"부분입금","미입금"))))</f>
        <v/>
      </c>
      <c r="K285" s="17">
        <f>IF(J285="연체",TODAY()-G285,"")</f>
        <v/>
      </c>
      <c r="L285" s="18" t="n"/>
      <c r="M285" s="18">
        <f>IF(C285="","",IF(COUNTIF(C$4:C285,C285)=1,MAX(M$3:M284)+1,""))</f>
        <v/>
      </c>
    </row>
    <row r="286">
      <c r="A286" s="19" t="n"/>
      <c r="B286" s="18" t="n"/>
      <c r="C286" s="18" t="n"/>
      <c r="D286" s="18" t="n"/>
      <c r="E286" s="18" t="n"/>
      <c r="F286" s="15" t="n"/>
      <c r="G286" s="19" t="n"/>
      <c r="H286" s="15">
        <f>IF(B286="","",SUMIF('입금 내역'!$B$4:$B$1003,B286,'입금 내역'!$D$4:$D$1003))</f>
        <v/>
      </c>
      <c r="I286" s="15">
        <f>IF(F286="","",F286-N(H286))</f>
        <v/>
      </c>
      <c r="J286" s="16">
        <f>IF(F286="","",IF(I286&lt;=0,"완납",IF(AND(G286&lt;&gt;"",G286&lt;TODAY()),"연체",IF(N(H286)&gt;0,"부분입금","미입금"))))</f>
        <v/>
      </c>
      <c r="K286" s="17">
        <f>IF(J286="연체",TODAY()-G286,"")</f>
        <v/>
      </c>
      <c r="L286" s="18" t="n"/>
      <c r="M286" s="18">
        <f>IF(C286="","",IF(COUNTIF(C$4:C286,C286)=1,MAX(M$3:M285)+1,""))</f>
        <v/>
      </c>
    </row>
    <row r="287">
      <c r="A287" s="19" t="n"/>
      <c r="B287" s="18" t="n"/>
      <c r="C287" s="18" t="n"/>
      <c r="D287" s="18" t="n"/>
      <c r="E287" s="18" t="n"/>
      <c r="F287" s="15" t="n"/>
      <c r="G287" s="19" t="n"/>
      <c r="H287" s="15">
        <f>IF(B287="","",SUMIF('입금 내역'!$B$4:$B$1003,B287,'입금 내역'!$D$4:$D$1003))</f>
        <v/>
      </c>
      <c r="I287" s="15">
        <f>IF(F287="","",F287-N(H287))</f>
        <v/>
      </c>
      <c r="J287" s="16">
        <f>IF(F287="","",IF(I287&lt;=0,"완납",IF(AND(G287&lt;&gt;"",G287&lt;TODAY()),"연체",IF(N(H287)&gt;0,"부분입금","미입금"))))</f>
        <v/>
      </c>
      <c r="K287" s="17">
        <f>IF(J287="연체",TODAY()-G287,"")</f>
        <v/>
      </c>
      <c r="L287" s="18" t="n"/>
      <c r="M287" s="18">
        <f>IF(C287="","",IF(COUNTIF(C$4:C287,C287)=1,MAX(M$3:M286)+1,""))</f>
        <v/>
      </c>
    </row>
    <row r="288">
      <c r="A288" s="19" t="n"/>
      <c r="B288" s="18" t="n"/>
      <c r="C288" s="18" t="n"/>
      <c r="D288" s="18" t="n"/>
      <c r="E288" s="18" t="n"/>
      <c r="F288" s="15" t="n"/>
      <c r="G288" s="19" t="n"/>
      <c r="H288" s="15">
        <f>IF(B288="","",SUMIF('입금 내역'!$B$4:$B$1003,B288,'입금 내역'!$D$4:$D$1003))</f>
        <v/>
      </c>
      <c r="I288" s="15">
        <f>IF(F288="","",F288-N(H288))</f>
        <v/>
      </c>
      <c r="J288" s="16">
        <f>IF(F288="","",IF(I288&lt;=0,"완납",IF(AND(G288&lt;&gt;"",G288&lt;TODAY()),"연체",IF(N(H288)&gt;0,"부분입금","미입금"))))</f>
        <v/>
      </c>
      <c r="K288" s="17">
        <f>IF(J288="연체",TODAY()-G288,"")</f>
        <v/>
      </c>
      <c r="L288" s="18" t="n"/>
      <c r="M288" s="18">
        <f>IF(C288="","",IF(COUNTIF(C$4:C288,C288)=1,MAX(M$3:M287)+1,""))</f>
        <v/>
      </c>
    </row>
    <row r="289">
      <c r="A289" s="19" t="n"/>
      <c r="B289" s="18" t="n"/>
      <c r="C289" s="18" t="n"/>
      <c r="D289" s="18" t="n"/>
      <c r="E289" s="18" t="n"/>
      <c r="F289" s="15" t="n"/>
      <c r="G289" s="19" t="n"/>
      <c r="H289" s="15">
        <f>IF(B289="","",SUMIF('입금 내역'!$B$4:$B$1003,B289,'입금 내역'!$D$4:$D$1003))</f>
        <v/>
      </c>
      <c r="I289" s="15">
        <f>IF(F289="","",F289-N(H289))</f>
        <v/>
      </c>
      <c r="J289" s="16">
        <f>IF(F289="","",IF(I289&lt;=0,"완납",IF(AND(G289&lt;&gt;"",G289&lt;TODAY()),"연체",IF(N(H289)&gt;0,"부분입금","미입금"))))</f>
        <v/>
      </c>
      <c r="K289" s="17">
        <f>IF(J289="연체",TODAY()-G289,"")</f>
        <v/>
      </c>
      <c r="L289" s="18" t="n"/>
      <c r="M289" s="18">
        <f>IF(C289="","",IF(COUNTIF(C$4:C289,C289)=1,MAX(M$3:M288)+1,""))</f>
        <v/>
      </c>
    </row>
    <row r="290">
      <c r="A290" s="19" t="n"/>
      <c r="B290" s="18" t="n"/>
      <c r="C290" s="18" t="n"/>
      <c r="D290" s="18" t="n"/>
      <c r="E290" s="18" t="n"/>
      <c r="F290" s="15" t="n"/>
      <c r="G290" s="19" t="n"/>
      <c r="H290" s="15">
        <f>IF(B290="","",SUMIF('입금 내역'!$B$4:$B$1003,B290,'입금 내역'!$D$4:$D$1003))</f>
        <v/>
      </c>
      <c r="I290" s="15">
        <f>IF(F290="","",F290-N(H290))</f>
        <v/>
      </c>
      <c r="J290" s="16">
        <f>IF(F290="","",IF(I290&lt;=0,"완납",IF(AND(G290&lt;&gt;"",G290&lt;TODAY()),"연체",IF(N(H290)&gt;0,"부분입금","미입금"))))</f>
        <v/>
      </c>
      <c r="K290" s="17">
        <f>IF(J290="연체",TODAY()-G290,"")</f>
        <v/>
      </c>
      <c r="L290" s="18" t="n"/>
      <c r="M290" s="18">
        <f>IF(C290="","",IF(COUNTIF(C$4:C290,C290)=1,MAX(M$3:M289)+1,""))</f>
        <v/>
      </c>
    </row>
    <row r="291">
      <c r="A291" s="19" t="n"/>
      <c r="B291" s="18" t="n"/>
      <c r="C291" s="18" t="n"/>
      <c r="D291" s="18" t="n"/>
      <c r="E291" s="18" t="n"/>
      <c r="F291" s="15" t="n"/>
      <c r="G291" s="19" t="n"/>
      <c r="H291" s="15">
        <f>IF(B291="","",SUMIF('입금 내역'!$B$4:$B$1003,B291,'입금 내역'!$D$4:$D$1003))</f>
        <v/>
      </c>
      <c r="I291" s="15">
        <f>IF(F291="","",F291-N(H291))</f>
        <v/>
      </c>
      <c r="J291" s="16">
        <f>IF(F291="","",IF(I291&lt;=0,"완납",IF(AND(G291&lt;&gt;"",G291&lt;TODAY()),"연체",IF(N(H291)&gt;0,"부분입금","미입금"))))</f>
        <v/>
      </c>
      <c r="K291" s="17">
        <f>IF(J291="연체",TODAY()-G291,"")</f>
        <v/>
      </c>
      <c r="L291" s="18" t="n"/>
      <c r="M291" s="18">
        <f>IF(C291="","",IF(COUNTIF(C$4:C291,C291)=1,MAX(M$3:M290)+1,""))</f>
        <v/>
      </c>
    </row>
    <row r="292">
      <c r="A292" s="19" t="n"/>
      <c r="B292" s="18" t="n"/>
      <c r="C292" s="18" t="n"/>
      <c r="D292" s="18" t="n"/>
      <c r="E292" s="18" t="n"/>
      <c r="F292" s="15" t="n"/>
      <c r="G292" s="19" t="n"/>
      <c r="H292" s="15">
        <f>IF(B292="","",SUMIF('입금 내역'!$B$4:$B$1003,B292,'입금 내역'!$D$4:$D$1003))</f>
        <v/>
      </c>
      <c r="I292" s="15">
        <f>IF(F292="","",F292-N(H292))</f>
        <v/>
      </c>
      <c r="J292" s="16">
        <f>IF(F292="","",IF(I292&lt;=0,"완납",IF(AND(G292&lt;&gt;"",G292&lt;TODAY()),"연체",IF(N(H292)&gt;0,"부분입금","미입금"))))</f>
        <v/>
      </c>
      <c r="K292" s="17">
        <f>IF(J292="연체",TODAY()-G292,"")</f>
        <v/>
      </c>
      <c r="L292" s="18" t="n"/>
      <c r="M292" s="18">
        <f>IF(C292="","",IF(COUNTIF(C$4:C292,C292)=1,MAX(M$3:M291)+1,""))</f>
        <v/>
      </c>
    </row>
    <row r="293">
      <c r="A293" s="19" t="n"/>
      <c r="B293" s="18" t="n"/>
      <c r="C293" s="18" t="n"/>
      <c r="D293" s="18" t="n"/>
      <c r="E293" s="18" t="n"/>
      <c r="F293" s="15" t="n"/>
      <c r="G293" s="19" t="n"/>
      <c r="H293" s="15">
        <f>IF(B293="","",SUMIF('입금 내역'!$B$4:$B$1003,B293,'입금 내역'!$D$4:$D$1003))</f>
        <v/>
      </c>
      <c r="I293" s="15">
        <f>IF(F293="","",F293-N(H293))</f>
        <v/>
      </c>
      <c r="J293" s="16">
        <f>IF(F293="","",IF(I293&lt;=0,"완납",IF(AND(G293&lt;&gt;"",G293&lt;TODAY()),"연체",IF(N(H293)&gt;0,"부분입금","미입금"))))</f>
        <v/>
      </c>
      <c r="K293" s="17">
        <f>IF(J293="연체",TODAY()-G293,"")</f>
        <v/>
      </c>
      <c r="L293" s="18" t="n"/>
      <c r="M293" s="18">
        <f>IF(C293="","",IF(COUNTIF(C$4:C293,C293)=1,MAX(M$3:M292)+1,""))</f>
        <v/>
      </c>
    </row>
    <row r="294">
      <c r="A294" s="19" t="n"/>
      <c r="B294" s="18" t="n"/>
      <c r="C294" s="18" t="n"/>
      <c r="D294" s="18" t="n"/>
      <c r="E294" s="18" t="n"/>
      <c r="F294" s="15" t="n"/>
      <c r="G294" s="19" t="n"/>
      <c r="H294" s="15">
        <f>IF(B294="","",SUMIF('입금 내역'!$B$4:$B$1003,B294,'입금 내역'!$D$4:$D$1003))</f>
        <v/>
      </c>
      <c r="I294" s="15">
        <f>IF(F294="","",F294-N(H294))</f>
        <v/>
      </c>
      <c r="J294" s="16">
        <f>IF(F294="","",IF(I294&lt;=0,"완납",IF(AND(G294&lt;&gt;"",G294&lt;TODAY()),"연체",IF(N(H294)&gt;0,"부분입금","미입금"))))</f>
        <v/>
      </c>
      <c r="K294" s="17">
        <f>IF(J294="연체",TODAY()-G294,"")</f>
        <v/>
      </c>
      <c r="L294" s="18" t="n"/>
      <c r="M294" s="18">
        <f>IF(C294="","",IF(COUNTIF(C$4:C294,C294)=1,MAX(M$3:M293)+1,""))</f>
        <v/>
      </c>
    </row>
    <row r="295">
      <c r="A295" s="19" t="n"/>
      <c r="B295" s="18" t="n"/>
      <c r="C295" s="18" t="n"/>
      <c r="D295" s="18" t="n"/>
      <c r="E295" s="18" t="n"/>
      <c r="F295" s="15" t="n"/>
      <c r="G295" s="19" t="n"/>
      <c r="H295" s="15">
        <f>IF(B295="","",SUMIF('입금 내역'!$B$4:$B$1003,B295,'입금 내역'!$D$4:$D$1003))</f>
        <v/>
      </c>
      <c r="I295" s="15">
        <f>IF(F295="","",F295-N(H295))</f>
        <v/>
      </c>
      <c r="J295" s="16">
        <f>IF(F295="","",IF(I295&lt;=0,"완납",IF(AND(G295&lt;&gt;"",G295&lt;TODAY()),"연체",IF(N(H295)&gt;0,"부분입금","미입금"))))</f>
        <v/>
      </c>
      <c r="K295" s="17">
        <f>IF(J295="연체",TODAY()-G295,"")</f>
        <v/>
      </c>
      <c r="L295" s="18" t="n"/>
      <c r="M295" s="18">
        <f>IF(C295="","",IF(COUNTIF(C$4:C295,C295)=1,MAX(M$3:M294)+1,""))</f>
        <v/>
      </c>
    </row>
    <row r="296">
      <c r="A296" s="19" t="n"/>
      <c r="B296" s="18" t="n"/>
      <c r="C296" s="18" t="n"/>
      <c r="D296" s="18" t="n"/>
      <c r="E296" s="18" t="n"/>
      <c r="F296" s="15" t="n"/>
      <c r="G296" s="19" t="n"/>
      <c r="H296" s="15">
        <f>IF(B296="","",SUMIF('입금 내역'!$B$4:$B$1003,B296,'입금 내역'!$D$4:$D$1003))</f>
        <v/>
      </c>
      <c r="I296" s="15">
        <f>IF(F296="","",F296-N(H296))</f>
        <v/>
      </c>
      <c r="J296" s="16">
        <f>IF(F296="","",IF(I296&lt;=0,"완납",IF(AND(G296&lt;&gt;"",G296&lt;TODAY()),"연체",IF(N(H296)&gt;0,"부분입금","미입금"))))</f>
        <v/>
      </c>
      <c r="K296" s="17">
        <f>IF(J296="연체",TODAY()-G296,"")</f>
        <v/>
      </c>
      <c r="L296" s="18" t="n"/>
      <c r="M296" s="18">
        <f>IF(C296="","",IF(COUNTIF(C$4:C296,C296)=1,MAX(M$3:M295)+1,""))</f>
        <v/>
      </c>
    </row>
    <row r="297">
      <c r="A297" s="19" t="n"/>
      <c r="B297" s="18" t="n"/>
      <c r="C297" s="18" t="n"/>
      <c r="D297" s="18" t="n"/>
      <c r="E297" s="18" t="n"/>
      <c r="F297" s="15" t="n"/>
      <c r="G297" s="19" t="n"/>
      <c r="H297" s="15">
        <f>IF(B297="","",SUMIF('입금 내역'!$B$4:$B$1003,B297,'입금 내역'!$D$4:$D$1003))</f>
        <v/>
      </c>
      <c r="I297" s="15">
        <f>IF(F297="","",F297-N(H297))</f>
        <v/>
      </c>
      <c r="J297" s="16">
        <f>IF(F297="","",IF(I297&lt;=0,"완납",IF(AND(G297&lt;&gt;"",G297&lt;TODAY()),"연체",IF(N(H297)&gt;0,"부분입금","미입금"))))</f>
        <v/>
      </c>
      <c r="K297" s="17">
        <f>IF(J297="연체",TODAY()-G297,"")</f>
        <v/>
      </c>
      <c r="L297" s="18" t="n"/>
      <c r="M297" s="18">
        <f>IF(C297="","",IF(COUNTIF(C$4:C297,C297)=1,MAX(M$3:M296)+1,""))</f>
        <v/>
      </c>
    </row>
    <row r="298">
      <c r="A298" s="19" t="n"/>
      <c r="B298" s="18" t="n"/>
      <c r="C298" s="18" t="n"/>
      <c r="D298" s="18" t="n"/>
      <c r="E298" s="18" t="n"/>
      <c r="F298" s="15" t="n"/>
      <c r="G298" s="19" t="n"/>
      <c r="H298" s="15">
        <f>IF(B298="","",SUMIF('입금 내역'!$B$4:$B$1003,B298,'입금 내역'!$D$4:$D$1003))</f>
        <v/>
      </c>
      <c r="I298" s="15">
        <f>IF(F298="","",F298-N(H298))</f>
        <v/>
      </c>
      <c r="J298" s="16">
        <f>IF(F298="","",IF(I298&lt;=0,"완납",IF(AND(G298&lt;&gt;"",G298&lt;TODAY()),"연체",IF(N(H298)&gt;0,"부분입금","미입금"))))</f>
        <v/>
      </c>
      <c r="K298" s="17">
        <f>IF(J298="연체",TODAY()-G298,"")</f>
        <v/>
      </c>
      <c r="L298" s="18" t="n"/>
      <c r="M298" s="18">
        <f>IF(C298="","",IF(COUNTIF(C$4:C298,C298)=1,MAX(M$3:M297)+1,""))</f>
        <v/>
      </c>
    </row>
    <row r="299">
      <c r="A299" s="19" t="n"/>
      <c r="B299" s="18" t="n"/>
      <c r="C299" s="18" t="n"/>
      <c r="D299" s="18" t="n"/>
      <c r="E299" s="18" t="n"/>
      <c r="F299" s="15" t="n"/>
      <c r="G299" s="19" t="n"/>
      <c r="H299" s="15">
        <f>IF(B299="","",SUMIF('입금 내역'!$B$4:$B$1003,B299,'입금 내역'!$D$4:$D$1003))</f>
        <v/>
      </c>
      <c r="I299" s="15">
        <f>IF(F299="","",F299-N(H299))</f>
        <v/>
      </c>
      <c r="J299" s="16">
        <f>IF(F299="","",IF(I299&lt;=0,"완납",IF(AND(G299&lt;&gt;"",G299&lt;TODAY()),"연체",IF(N(H299)&gt;0,"부분입금","미입금"))))</f>
        <v/>
      </c>
      <c r="K299" s="17">
        <f>IF(J299="연체",TODAY()-G299,"")</f>
        <v/>
      </c>
      <c r="L299" s="18" t="n"/>
      <c r="M299" s="18">
        <f>IF(C299="","",IF(COUNTIF(C$4:C299,C299)=1,MAX(M$3:M298)+1,""))</f>
        <v/>
      </c>
    </row>
    <row r="300">
      <c r="A300" s="19" t="n"/>
      <c r="B300" s="18" t="n"/>
      <c r="C300" s="18" t="n"/>
      <c r="D300" s="18" t="n"/>
      <c r="E300" s="18" t="n"/>
      <c r="F300" s="15" t="n"/>
      <c r="G300" s="19" t="n"/>
      <c r="H300" s="15">
        <f>IF(B300="","",SUMIF('입금 내역'!$B$4:$B$1003,B300,'입금 내역'!$D$4:$D$1003))</f>
        <v/>
      </c>
      <c r="I300" s="15">
        <f>IF(F300="","",F300-N(H300))</f>
        <v/>
      </c>
      <c r="J300" s="16">
        <f>IF(F300="","",IF(I300&lt;=0,"완납",IF(AND(G300&lt;&gt;"",G300&lt;TODAY()),"연체",IF(N(H300)&gt;0,"부분입금","미입금"))))</f>
        <v/>
      </c>
      <c r="K300" s="17">
        <f>IF(J300="연체",TODAY()-G300,"")</f>
        <v/>
      </c>
      <c r="L300" s="18" t="n"/>
      <c r="M300" s="18">
        <f>IF(C300="","",IF(COUNTIF(C$4:C300,C300)=1,MAX(M$3:M299)+1,""))</f>
        <v/>
      </c>
    </row>
    <row r="301">
      <c r="A301" s="19" t="n"/>
      <c r="B301" s="18" t="n"/>
      <c r="C301" s="18" t="n"/>
      <c r="D301" s="18" t="n"/>
      <c r="E301" s="18" t="n"/>
      <c r="F301" s="15" t="n"/>
      <c r="G301" s="19" t="n"/>
      <c r="H301" s="15">
        <f>IF(B301="","",SUMIF('입금 내역'!$B$4:$B$1003,B301,'입금 내역'!$D$4:$D$1003))</f>
        <v/>
      </c>
      <c r="I301" s="15">
        <f>IF(F301="","",F301-N(H301))</f>
        <v/>
      </c>
      <c r="J301" s="16">
        <f>IF(F301="","",IF(I301&lt;=0,"완납",IF(AND(G301&lt;&gt;"",G301&lt;TODAY()),"연체",IF(N(H301)&gt;0,"부분입금","미입금"))))</f>
        <v/>
      </c>
      <c r="K301" s="17">
        <f>IF(J301="연체",TODAY()-G301,"")</f>
        <v/>
      </c>
      <c r="L301" s="18" t="n"/>
      <c r="M301" s="18">
        <f>IF(C301="","",IF(COUNTIF(C$4:C301,C301)=1,MAX(M$3:M300)+1,""))</f>
        <v/>
      </c>
    </row>
    <row r="302">
      <c r="A302" s="19" t="n"/>
      <c r="B302" s="18" t="n"/>
      <c r="C302" s="18" t="n"/>
      <c r="D302" s="18" t="n"/>
      <c r="E302" s="18" t="n"/>
      <c r="F302" s="15" t="n"/>
      <c r="G302" s="19" t="n"/>
      <c r="H302" s="15">
        <f>IF(B302="","",SUMIF('입금 내역'!$B$4:$B$1003,B302,'입금 내역'!$D$4:$D$1003))</f>
        <v/>
      </c>
      <c r="I302" s="15">
        <f>IF(F302="","",F302-N(H302))</f>
        <v/>
      </c>
      <c r="J302" s="16">
        <f>IF(F302="","",IF(I302&lt;=0,"완납",IF(AND(G302&lt;&gt;"",G302&lt;TODAY()),"연체",IF(N(H302)&gt;0,"부분입금","미입금"))))</f>
        <v/>
      </c>
      <c r="K302" s="17">
        <f>IF(J302="연체",TODAY()-G302,"")</f>
        <v/>
      </c>
      <c r="L302" s="18" t="n"/>
      <c r="M302" s="18">
        <f>IF(C302="","",IF(COUNTIF(C$4:C302,C302)=1,MAX(M$3:M301)+1,""))</f>
        <v/>
      </c>
    </row>
    <row r="303">
      <c r="A303" s="19" t="n"/>
      <c r="B303" s="18" t="n"/>
      <c r="C303" s="18" t="n"/>
      <c r="D303" s="18" t="n"/>
      <c r="E303" s="18" t="n"/>
      <c r="F303" s="15" t="n"/>
      <c r="G303" s="19" t="n"/>
      <c r="H303" s="15">
        <f>IF(B303="","",SUMIF('입금 내역'!$B$4:$B$1003,B303,'입금 내역'!$D$4:$D$1003))</f>
        <v/>
      </c>
      <c r="I303" s="15">
        <f>IF(F303="","",F303-N(H303))</f>
        <v/>
      </c>
      <c r="J303" s="16">
        <f>IF(F303="","",IF(I303&lt;=0,"완납",IF(AND(G303&lt;&gt;"",G303&lt;TODAY()),"연체",IF(N(H303)&gt;0,"부분입금","미입금"))))</f>
        <v/>
      </c>
      <c r="K303" s="17">
        <f>IF(J303="연체",TODAY()-G303,"")</f>
        <v/>
      </c>
      <c r="L303" s="18" t="n"/>
      <c r="M303" s="18">
        <f>IF(C303="","",IF(COUNTIF(C$4:C303,C303)=1,MAX(M$3:M302)+1,""))</f>
        <v/>
      </c>
    </row>
    <row r="304">
      <c r="A304" s="19" t="n"/>
      <c r="B304" s="18" t="n"/>
      <c r="C304" s="18" t="n"/>
      <c r="D304" s="18" t="n"/>
      <c r="E304" s="18" t="n"/>
      <c r="F304" s="15" t="n"/>
      <c r="G304" s="19" t="n"/>
      <c r="H304" s="15">
        <f>IF(B304="","",SUMIF('입금 내역'!$B$4:$B$1003,B304,'입금 내역'!$D$4:$D$1003))</f>
        <v/>
      </c>
      <c r="I304" s="15">
        <f>IF(F304="","",F304-N(H304))</f>
        <v/>
      </c>
      <c r="J304" s="16">
        <f>IF(F304="","",IF(I304&lt;=0,"완납",IF(AND(G304&lt;&gt;"",G304&lt;TODAY()),"연체",IF(N(H304)&gt;0,"부분입금","미입금"))))</f>
        <v/>
      </c>
      <c r="K304" s="17">
        <f>IF(J304="연체",TODAY()-G304,"")</f>
        <v/>
      </c>
      <c r="L304" s="18" t="n"/>
      <c r="M304" s="18">
        <f>IF(C304="","",IF(COUNTIF(C$4:C304,C304)=1,MAX(M$3:M303)+1,""))</f>
        <v/>
      </c>
    </row>
    <row r="305">
      <c r="A305" s="19" t="n"/>
      <c r="B305" s="18" t="n"/>
      <c r="C305" s="18" t="n"/>
      <c r="D305" s="18" t="n"/>
      <c r="E305" s="18" t="n"/>
      <c r="F305" s="15" t="n"/>
      <c r="G305" s="19" t="n"/>
      <c r="H305" s="15">
        <f>IF(B305="","",SUMIF('입금 내역'!$B$4:$B$1003,B305,'입금 내역'!$D$4:$D$1003))</f>
        <v/>
      </c>
      <c r="I305" s="15">
        <f>IF(F305="","",F305-N(H305))</f>
        <v/>
      </c>
      <c r="J305" s="16">
        <f>IF(F305="","",IF(I305&lt;=0,"완납",IF(AND(G305&lt;&gt;"",G305&lt;TODAY()),"연체",IF(N(H305)&gt;0,"부분입금","미입금"))))</f>
        <v/>
      </c>
      <c r="K305" s="17">
        <f>IF(J305="연체",TODAY()-G305,"")</f>
        <v/>
      </c>
      <c r="L305" s="18" t="n"/>
      <c r="M305" s="18">
        <f>IF(C305="","",IF(COUNTIF(C$4:C305,C305)=1,MAX(M$3:M304)+1,""))</f>
        <v/>
      </c>
    </row>
    <row r="306">
      <c r="A306" s="19" t="n"/>
      <c r="B306" s="18" t="n"/>
      <c r="C306" s="18" t="n"/>
      <c r="D306" s="18" t="n"/>
      <c r="E306" s="18" t="n"/>
      <c r="F306" s="15" t="n"/>
      <c r="G306" s="19" t="n"/>
      <c r="H306" s="15">
        <f>IF(B306="","",SUMIF('입금 내역'!$B$4:$B$1003,B306,'입금 내역'!$D$4:$D$1003))</f>
        <v/>
      </c>
      <c r="I306" s="15">
        <f>IF(F306="","",F306-N(H306))</f>
        <v/>
      </c>
      <c r="J306" s="16">
        <f>IF(F306="","",IF(I306&lt;=0,"완납",IF(AND(G306&lt;&gt;"",G306&lt;TODAY()),"연체",IF(N(H306)&gt;0,"부분입금","미입금"))))</f>
        <v/>
      </c>
      <c r="K306" s="17">
        <f>IF(J306="연체",TODAY()-G306,"")</f>
        <v/>
      </c>
      <c r="L306" s="18" t="n"/>
      <c r="M306" s="18">
        <f>IF(C306="","",IF(COUNTIF(C$4:C306,C306)=1,MAX(M$3:M305)+1,""))</f>
        <v/>
      </c>
    </row>
    <row r="307">
      <c r="A307" s="19" t="n"/>
      <c r="B307" s="18" t="n"/>
      <c r="C307" s="18" t="n"/>
      <c r="D307" s="18" t="n"/>
      <c r="E307" s="18" t="n"/>
      <c r="F307" s="15" t="n"/>
      <c r="G307" s="19" t="n"/>
      <c r="H307" s="15">
        <f>IF(B307="","",SUMIF('입금 내역'!$B$4:$B$1003,B307,'입금 내역'!$D$4:$D$1003))</f>
        <v/>
      </c>
      <c r="I307" s="15">
        <f>IF(F307="","",F307-N(H307))</f>
        <v/>
      </c>
      <c r="J307" s="16">
        <f>IF(F307="","",IF(I307&lt;=0,"완납",IF(AND(G307&lt;&gt;"",G307&lt;TODAY()),"연체",IF(N(H307)&gt;0,"부분입금","미입금"))))</f>
        <v/>
      </c>
      <c r="K307" s="17">
        <f>IF(J307="연체",TODAY()-G307,"")</f>
        <v/>
      </c>
      <c r="L307" s="18" t="n"/>
      <c r="M307" s="18">
        <f>IF(C307="","",IF(COUNTIF(C$4:C307,C307)=1,MAX(M$3:M306)+1,""))</f>
        <v/>
      </c>
    </row>
    <row r="308">
      <c r="A308" s="19" t="n"/>
      <c r="B308" s="18" t="n"/>
      <c r="C308" s="18" t="n"/>
      <c r="D308" s="18" t="n"/>
      <c r="E308" s="18" t="n"/>
      <c r="F308" s="15" t="n"/>
      <c r="G308" s="19" t="n"/>
      <c r="H308" s="15">
        <f>IF(B308="","",SUMIF('입금 내역'!$B$4:$B$1003,B308,'입금 내역'!$D$4:$D$1003))</f>
        <v/>
      </c>
      <c r="I308" s="15">
        <f>IF(F308="","",F308-N(H308))</f>
        <v/>
      </c>
      <c r="J308" s="16">
        <f>IF(F308="","",IF(I308&lt;=0,"완납",IF(AND(G308&lt;&gt;"",G308&lt;TODAY()),"연체",IF(N(H308)&gt;0,"부분입금","미입금"))))</f>
        <v/>
      </c>
      <c r="K308" s="17">
        <f>IF(J308="연체",TODAY()-G308,"")</f>
        <v/>
      </c>
      <c r="L308" s="18" t="n"/>
      <c r="M308" s="18">
        <f>IF(C308="","",IF(COUNTIF(C$4:C308,C308)=1,MAX(M$3:M307)+1,""))</f>
        <v/>
      </c>
    </row>
    <row r="309">
      <c r="A309" s="19" t="n"/>
      <c r="B309" s="18" t="n"/>
      <c r="C309" s="18" t="n"/>
      <c r="D309" s="18" t="n"/>
      <c r="E309" s="18" t="n"/>
      <c r="F309" s="15" t="n"/>
      <c r="G309" s="19" t="n"/>
      <c r="H309" s="15">
        <f>IF(B309="","",SUMIF('입금 내역'!$B$4:$B$1003,B309,'입금 내역'!$D$4:$D$1003))</f>
        <v/>
      </c>
      <c r="I309" s="15">
        <f>IF(F309="","",F309-N(H309))</f>
        <v/>
      </c>
      <c r="J309" s="16">
        <f>IF(F309="","",IF(I309&lt;=0,"완납",IF(AND(G309&lt;&gt;"",G309&lt;TODAY()),"연체",IF(N(H309)&gt;0,"부분입금","미입금"))))</f>
        <v/>
      </c>
      <c r="K309" s="17">
        <f>IF(J309="연체",TODAY()-G309,"")</f>
        <v/>
      </c>
      <c r="L309" s="18" t="n"/>
      <c r="M309" s="18">
        <f>IF(C309="","",IF(COUNTIF(C$4:C309,C309)=1,MAX(M$3:M308)+1,""))</f>
        <v/>
      </c>
    </row>
    <row r="310">
      <c r="A310" s="19" t="n"/>
      <c r="B310" s="18" t="n"/>
      <c r="C310" s="18" t="n"/>
      <c r="D310" s="18" t="n"/>
      <c r="E310" s="18" t="n"/>
      <c r="F310" s="15" t="n"/>
      <c r="G310" s="19" t="n"/>
      <c r="H310" s="15">
        <f>IF(B310="","",SUMIF('입금 내역'!$B$4:$B$1003,B310,'입금 내역'!$D$4:$D$1003))</f>
        <v/>
      </c>
      <c r="I310" s="15">
        <f>IF(F310="","",F310-N(H310))</f>
        <v/>
      </c>
      <c r="J310" s="16">
        <f>IF(F310="","",IF(I310&lt;=0,"완납",IF(AND(G310&lt;&gt;"",G310&lt;TODAY()),"연체",IF(N(H310)&gt;0,"부분입금","미입금"))))</f>
        <v/>
      </c>
      <c r="K310" s="17">
        <f>IF(J310="연체",TODAY()-G310,"")</f>
        <v/>
      </c>
      <c r="L310" s="18" t="n"/>
      <c r="M310" s="18">
        <f>IF(C310="","",IF(COUNTIF(C$4:C310,C310)=1,MAX(M$3:M309)+1,""))</f>
        <v/>
      </c>
    </row>
    <row r="311">
      <c r="A311" s="19" t="n"/>
      <c r="B311" s="18" t="n"/>
      <c r="C311" s="18" t="n"/>
      <c r="D311" s="18" t="n"/>
      <c r="E311" s="18" t="n"/>
      <c r="F311" s="15" t="n"/>
      <c r="G311" s="19" t="n"/>
      <c r="H311" s="15">
        <f>IF(B311="","",SUMIF('입금 내역'!$B$4:$B$1003,B311,'입금 내역'!$D$4:$D$1003))</f>
        <v/>
      </c>
      <c r="I311" s="15">
        <f>IF(F311="","",F311-N(H311))</f>
        <v/>
      </c>
      <c r="J311" s="16">
        <f>IF(F311="","",IF(I311&lt;=0,"완납",IF(AND(G311&lt;&gt;"",G311&lt;TODAY()),"연체",IF(N(H311)&gt;0,"부분입금","미입금"))))</f>
        <v/>
      </c>
      <c r="K311" s="17">
        <f>IF(J311="연체",TODAY()-G311,"")</f>
        <v/>
      </c>
      <c r="L311" s="18" t="n"/>
      <c r="M311" s="18">
        <f>IF(C311="","",IF(COUNTIF(C$4:C311,C311)=1,MAX(M$3:M310)+1,""))</f>
        <v/>
      </c>
    </row>
    <row r="312">
      <c r="A312" s="19" t="n"/>
      <c r="B312" s="18" t="n"/>
      <c r="C312" s="18" t="n"/>
      <c r="D312" s="18" t="n"/>
      <c r="E312" s="18" t="n"/>
      <c r="F312" s="15" t="n"/>
      <c r="G312" s="19" t="n"/>
      <c r="H312" s="15">
        <f>IF(B312="","",SUMIF('입금 내역'!$B$4:$B$1003,B312,'입금 내역'!$D$4:$D$1003))</f>
        <v/>
      </c>
      <c r="I312" s="15">
        <f>IF(F312="","",F312-N(H312))</f>
        <v/>
      </c>
      <c r="J312" s="16">
        <f>IF(F312="","",IF(I312&lt;=0,"완납",IF(AND(G312&lt;&gt;"",G312&lt;TODAY()),"연체",IF(N(H312)&gt;0,"부분입금","미입금"))))</f>
        <v/>
      </c>
      <c r="K312" s="17">
        <f>IF(J312="연체",TODAY()-G312,"")</f>
        <v/>
      </c>
      <c r="L312" s="18" t="n"/>
      <c r="M312" s="18">
        <f>IF(C312="","",IF(COUNTIF(C$4:C312,C312)=1,MAX(M$3:M311)+1,""))</f>
        <v/>
      </c>
    </row>
    <row r="313">
      <c r="A313" s="19" t="n"/>
      <c r="B313" s="18" t="n"/>
      <c r="C313" s="18" t="n"/>
      <c r="D313" s="18" t="n"/>
      <c r="E313" s="18" t="n"/>
      <c r="F313" s="15" t="n"/>
      <c r="G313" s="19" t="n"/>
      <c r="H313" s="15">
        <f>IF(B313="","",SUMIF('입금 내역'!$B$4:$B$1003,B313,'입금 내역'!$D$4:$D$1003))</f>
        <v/>
      </c>
      <c r="I313" s="15">
        <f>IF(F313="","",F313-N(H313))</f>
        <v/>
      </c>
      <c r="J313" s="16">
        <f>IF(F313="","",IF(I313&lt;=0,"완납",IF(AND(G313&lt;&gt;"",G313&lt;TODAY()),"연체",IF(N(H313)&gt;0,"부분입금","미입금"))))</f>
        <v/>
      </c>
      <c r="K313" s="17">
        <f>IF(J313="연체",TODAY()-G313,"")</f>
        <v/>
      </c>
      <c r="L313" s="18" t="n"/>
      <c r="M313" s="18">
        <f>IF(C313="","",IF(COUNTIF(C$4:C313,C313)=1,MAX(M$3:M312)+1,""))</f>
        <v/>
      </c>
    </row>
    <row r="314">
      <c r="A314" s="19" t="n"/>
      <c r="B314" s="18" t="n"/>
      <c r="C314" s="18" t="n"/>
      <c r="D314" s="18" t="n"/>
      <c r="E314" s="18" t="n"/>
      <c r="F314" s="15" t="n"/>
      <c r="G314" s="19" t="n"/>
      <c r="H314" s="15">
        <f>IF(B314="","",SUMIF('입금 내역'!$B$4:$B$1003,B314,'입금 내역'!$D$4:$D$1003))</f>
        <v/>
      </c>
      <c r="I314" s="15">
        <f>IF(F314="","",F314-N(H314))</f>
        <v/>
      </c>
      <c r="J314" s="16">
        <f>IF(F314="","",IF(I314&lt;=0,"완납",IF(AND(G314&lt;&gt;"",G314&lt;TODAY()),"연체",IF(N(H314)&gt;0,"부분입금","미입금"))))</f>
        <v/>
      </c>
      <c r="K314" s="17">
        <f>IF(J314="연체",TODAY()-G314,"")</f>
        <v/>
      </c>
      <c r="L314" s="18" t="n"/>
      <c r="M314" s="18">
        <f>IF(C314="","",IF(COUNTIF(C$4:C314,C314)=1,MAX(M$3:M313)+1,""))</f>
        <v/>
      </c>
    </row>
    <row r="315">
      <c r="A315" s="19" t="n"/>
      <c r="B315" s="18" t="n"/>
      <c r="C315" s="18" t="n"/>
      <c r="D315" s="18" t="n"/>
      <c r="E315" s="18" t="n"/>
      <c r="F315" s="15" t="n"/>
      <c r="G315" s="19" t="n"/>
      <c r="H315" s="15">
        <f>IF(B315="","",SUMIF('입금 내역'!$B$4:$B$1003,B315,'입금 내역'!$D$4:$D$1003))</f>
        <v/>
      </c>
      <c r="I315" s="15">
        <f>IF(F315="","",F315-N(H315))</f>
        <v/>
      </c>
      <c r="J315" s="16">
        <f>IF(F315="","",IF(I315&lt;=0,"완납",IF(AND(G315&lt;&gt;"",G315&lt;TODAY()),"연체",IF(N(H315)&gt;0,"부분입금","미입금"))))</f>
        <v/>
      </c>
      <c r="K315" s="17">
        <f>IF(J315="연체",TODAY()-G315,"")</f>
        <v/>
      </c>
      <c r="L315" s="18" t="n"/>
      <c r="M315" s="18">
        <f>IF(C315="","",IF(COUNTIF(C$4:C315,C315)=1,MAX(M$3:M314)+1,""))</f>
        <v/>
      </c>
    </row>
    <row r="316">
      <c r="A316" s="19" t="n"/>
      <c r="B316" s="18" t="n"/>
      <c r="C316" s="18" t="n"/>
      <c r="D316" s="18" t="n"/>
      <c r="E316" s="18" t="n"/>
      <c r="F316" s="15" t="n"/>
      <c r="G316" s="19" t="n"/>
      <c r="H316" s="15">
        <f>IF(B316="","",SUMIF('입금 내역'!$B$4:$B$1003,B316,'입금 내역'!$D$4:$D$1003))</f>
        <v/>
      </c>
      <c r="I316" s="15">
        <f>IF(F316="","",F316-N(H316))</f>
        <v/>
      </c>
      <c r="J316" s="16">
        <f>IF(F316="","",IF(I316&lt;=0,"완납",IF(AND(G316&lt;&gt;"",G316&lt;TODAY()),"연체",IF(N(H316)&gt;0,"부분입금","미입금"))))</f>
        <v/>
      </c>
      <c r="K316" s="17">
        <f>IF(J316="연체",TODAY()-G316,"")</f>
        <v/>
      </c>
      <c r="L316" s="18" t="n"/>
      <c r="M316" s="18">
        <f>IF(C316="","",IF(COUNTIF(C$4:C316,C316)=1,MAX(M$3:M315)+1,""))</f>
        <v/>
      </c>
    </row>
    <row r="317">
      <c r="A317" s="19" t="n"/>
      <c r="B317" s="18" t="n"/>
      <c r="C317" s="18" t="n"/>
      <c r="D317" s="18" t="n"/>
      <c r="E317" s="18" t="n"/>
      <c r="F317" s="15" t="n"/>
      <c r="G317" s="19" t="n"/>
      <c r="H317" s="15">
        <f>IF(B317="","",SUMIF('입금 내역'!$B$4:$B$1003,B317,'입금 내역'!$D$4:$D$1003))</f>
        <v/>
      </c>
      <c r="I317" s="15">
        <f>IF(F317="","",F317-N(H317))</f>
        <v/>
      </c>
      <c r="J317" s="16">
        <f>IF(F317="","",IF(I317&lt;=0,"완납",IF(AND(G317&lt;&gt;"",G317&lt;TODAY()),"연체",IF(N(H317)&gt;0,"부분입금","미입금"))))</f>
        <v/>
      </c>
      <c r="K317" s="17">
        <f>IF(J317="연체",TODAY()-G317,"")</f>
        <v/>
      </c>
      <c r="L317" s="18" t="n"/>
      <c r="M317" s="18">
        <f>IF(C317="","",IF(COUNTIF(C$4:C317,C317)=1,MAX(M$3:M316)+1,""))</f>
        <v/>
      </c>
    </row>
    <row r="318">
      <c r="A318" s="19" t="n"/>
      <c r="B318" s="18" t="n"/>
      <c r="C318" s="18" t="n"/>
      <c r="D318" s="18" t="n"/>
      <c r="E318" s="18" t="n"/>
      <c r="F318" s="15" t="n"/>
      <c r="G318" s="19" t="n"/>
      <c r="H318" s="15">
        <f>IF(B318="","",SUMIF('입금 내역'!$B$4:$B$1003,B318,'입금 내역'!$D$4:$D$1003))</f>
        <v/>
      </c>
      <c r="I318" s="15">
        <f>IF(F318="","",F318-N(H318))</f>
        <v/>
      </c>
      <c r="J318" s="16">
        <f>IF(F318="","",IF(I318&lt;=0,"완납",IF(AND(G318&lt;&gt;"",G318&lt;TODAY()),"연체",IF(N(H318)&gt;0,"부분입금","미입금"))))</f>
        <v/>
      </c>
      <c r="K318" s="17">
        <f>IF(J318="연체",TODAY()-G318,"")</f>
        <v/>
      </c>
      <c r="L318" s="18" t="n"/>
      <c r="M318" s="18">
        <f>IF(C318="","",IF(COUNTIF(C$4:C318,C318)=1,MAX(M$3:M317)+1,""))</f>
        <v/>
      </c>
    </row>
    <row r="319">
      <c r="A319" s="19" t="n"/>
      <c r="B319" s="18" t="n"/>
      <c r="C319" s="18" t="n"/>
      <c r="D319" s="18" t="n"/>
      <c r="E319" s="18" t="n"/>
      <c r="F319" s="15" t="n"/>
      <c r="G319" s="19" t="n"/>
      <c r="H319" s="15">
        <f>IF(B319="","",SUMIF('입금 내역'!$B$4:$B$1003,B319,'입금 내역'!$D$4:$D$1003))</f>
        <v/>
      </c>
      <c r="I319" s="15">
        <f>IF(F319="","",F319-N(H319))</f>
        <v/>
      </c>
      <c r="J319" s="16">
        <f>IF(F319="","",IF(I319&lt;=0,"완납",IF(AND(G319&lt;&gt;"",G319&lt;TODAY()),"연체",IF(N(H319)&gt;0,"부분입금","미입금"))))</f>
        <v/>
      </c>
      <c r="K319" s="17">
        <f>IF(J319="연체",TODAY()-G319,"")</f>
        <v/>
      </c>
      <c r="L319" s="18" t="n"/>
      <c r="M319" s="18">
        <f>IF(C319="","",IF(COUNTIF(C$4:C319,C319)=1,MAX(M$3:M318)+1,""))</f>
        <v/>
      </c>
    </row>
    <row r="320">
      <c r="A320" s="19" t="n"/>
      <c r="B320" s="18" t="n"/>
      <c r="C320" s="18" t="n"/>
      <c r="D320" s="18" t="n"/>
      <c r="E320" s="18" t="n"/>
      <c r="F320" s="15" t="n"/>
      <c r="G320" s="19" t="n"/>
      <c r="H320" s="15">
        <f>IF(B320="","",SUMIF('입금 내역'!$B$4:$B$1003,B320,'입금 내역'!$D$4:$D$1003))</f>
        <v/>
      </c>
      <c r="I320" s="15">
        <f>IF(F320="","",F320-N(H320))</f>
        <v/>
      </c>
      <c r="J320" s="16">
        <f>IF(F320="","",IF(I320&lt;=0,"완납",IF(AND(G320&lt;&gt;"",G320&lt;TODAY()),"연체",IF(N(H320)&gt;0,"부분입금","미입금"))))</f>
        <v/>
      </c>
      <c r="K320" s="17">
        <f>IF(J320="연체",TODAY()-G320,"")</f>
        <v/>
      </c>
      <c r="L320" s="18" t="n"/>
      <c r="M320" s="18">
        <f>IF(C320="","",IF(COUNTIF(C$4:C320,C320)=1,MAX(M$3:M319)+1,""))</f>
        <v/>
      </c>
    </row>
    <row r="321">
      <c r="A321" s="19" t="n"/>
      <c r="B321" s="18" t="n"/>
      <c r="C321" s="18" t="n"/>
      <c r="D321" s="18" t="n"/>
      <c r="E321" s="18" t="n"/>
      <c r="F321" s="15" t="n"/>
      <c r="G321" s="19" t="n"/>
      <c r="H321" s="15">
        <f>IF(B321="","",SUMIF('입금 내역'!$B$4:$B$1003,B321,'입금 내역'!$D$4:$D$1003))</f>
        <v/>
      </c>
      <c r="I321" s="15">
        <f>IF(F321="","",F321-N(H321))</f>
        <v/>
      </c>
      <c r="J321" s="16">
        <f>IF(F321="","",IF(I321&lt;=0,"완납",IF(AND(G321&lt;&gt;"",G321&lt;TODAY()),"연체",IF(N(H321)&gt;0,"부분입금","미입금"))))</f>
        <v/>
      </c>
      <c r="K321" s="17">
        <f>IF(J321="연체",TODAY()-G321,"")</f>
        <v/>
      </c>
      <c r="L321" s="18" t="n"/>
      <c r="M321" s="18">
        <f>IF(C321="","",IF(COUNTIF(C$4:C321,C321)=1,MAX(M$3:M320)+1,""))</f>
        <v/>
      </c>
    </row>
    <row r="322">
      <c r="A322" s="19" t="n"/>
      <c r="B322" s="18" t="n"/>
      <c r="C322" s="18" t="n"/>
      <c r="D322" s="18" t="n"/>
      <c r="E322" s="18" t="n"/>
      <c r="F322" s="15" t="n"/>
      <c r="G322" s="19" t="n"/>
      <c r="H322" s="15">
        <f>IF(B322="","",SUMIF('입금 내역'!$B$4:$B$1003,B322,'입금 내역'!$D$4:$D$1003))</f>
        <v/>
      </c>
      <c r="I322" s="15">
        <f>IF(F322="","",F322-N(H322))</f>
        <v/>
      </c>
      <c r="J322" s="16">
        <f>IF(F322="","",IF(I322&lt;=0,"완납",IF(AND(G322&lt;&gt;"",G322&lt;TODAY()),"연체",IF(N(H322)&gt;0,"부분입금","미입금"))))</f>
        <v/>
      </c>
      <c r="K322" s="17">
        <f>IF(J322="연체",TODAY()-G322,"")</f>
        <v/>
      </c>
      <c r="L322" s="18" t="n"/>
      <c r="M322" s="18">
        <f>IF(C322="","",IF(COUNTIF(C$4:C322,C322)=1,MAX(M$3:M321)+1,""))</f>
        <v/>
      </c>
    </row>
    <row r="323">
      <c r="A323" s="19" t="n"/>
      <c r="B323" s="18" t="n"/>
      <c r="C323" s="18" t="n"/>
      <c r="D323" s="18" t="n"/>
      <c r="E323" s="18" t="n"/>
      <c r="F323" s="15" t="n"/>
      <c r="G323" s="19" t="n"/>
      <c r="H323" s="15">
        <f>IF(B323="","",SUMIF('입금 내역'!$B$4:$B$1003,B323,'입금 내역'!$D$4:$D$1003))</f>
        <v/>
      </c>
      <c r="I323" s="15">
        <f>IF(F323="","",F323-N(H323))</f>
        <v/>
      </c>
      <c r="J323" s="16">
        <f>IF(F323="","",IF(I323&lt;=0,"완납",IF(AND(G323&lt;&gt;"",G323&lt;TODAY()),"연체",IF(N(H323)&gt;0,"부분입금","미입금"))))</f>
        <v/>
      </c>
      <c r="K323" s="17">
        <f>IF(J323="연체",TODAY()-G323,"")</f>
        <v/>
      </c>
      <c r="L323" s="18" t="n"/>
      <c r="M323" s="18">
        <f>IF(C323="","",IF(COUNTIF(C$4:C323,C323)=1,MAX(M$3:M322)+1,""))</f>
        <v/>
      </c>
    </row>
    <row r="324">
      <c r="A324" s="19" t="n"/>
      <c r="B324" s="18" t="n"/>
      <c r="C324" s="18" t="n"/>
      <c r="D324" s="18" t="n"/>
      <c r="E324" s="18" t="n"/>
      <c r="F324" s="15" t="n"/>
      <c r="G324" s="19" t="n"/>
      <c r="H324" s="15">
        <f>IF(B324="","",SUMIF('입금 내역'!$B$4:$B$1003,B324,'입금 내역'!$D$4:$D$1003))</f>
        <v/>
      </c>
      <c r="I324" s="15">
        <f>IF(F324="","",F324-N(H324))</f>
        <v/>
      </c>
      <c r="J324" s="16">
        <f>IF(F324="","",IF(I324&lt;=0,"완납",IF(AND(G324&lt;&gt;"",G324&lt;TODAY()),"연체",IF(N(H324)&gt;0,"부분입금","미입금"))))</f>
        <v/>
      </c>
      <c r="K324" s="17">
        <f>IF(J324="연체",TODAY()-G324,"")</f>
        <v/>
      </c>
      <c r="L324" s="18" t="n"/>
      <c r="M324" s="18">
        <f>IF(C324="","",IF(COUNTIF(C$4:C324,C324)=1,MAX(M$3:M323)+1,""))</f>
        <v/>
      </c>
    </row>
    <row r="325">
      <c r="A325" s="19" t="n"/>
      <c r="B325" s="18" t="n"/>
      <c r="C325" s="18" t="n"/>
      <c r="D325" s="18" t="n"/>
      <c r="E325" s="18" t="n"/>
      <c r="F325" s="15" t="n"/>
      <c r="G325" s="19" t="n"/>
      <c r="H325" s="15">
        <f>IF(B325="","",SUMIF('입금 내역'!$B$4:$B$1003,B325,'입금 내역'!$D$4:$D$1003))</f>
        <v/>
      </c>
      <c r="I325" s="15">
        <f>IF(F325="","",F325-N(H325))</f>
        <v/>
      </c>
      <c r="J325" s="16">
        <f>IF(F325="","",IF(I325&lt;=0,"완납",IF(AND(G325&lt;&gt;"",G325&lt;TODAY()),"연체",IF(N(H325)&gt;0,"부분입금","미입금"))))</f>
        <v/>
      </c>
      <c r="K325" s="17">
        <f>IF(J325="연체",TODAY()-G325,"")</f>
        <v/>
      </c>
      <c r="L325" s="18" t="n"/>
      <c r="M325" s="18">
        <f>IF(C325="","",IF(COUNTIF(C$4:C325,C325)=1,MAX(M$3:M324)+1,""))</f>
        <v/>
      </c>
    </row>
    <row r="326">
      <c r="A326" s="19" t="n"/>
      <c r="B326" s="18" t="n"/>
      <c r="C326" s="18" t="n"/>
      <c r="D326" s="18" t="n"/>
      <c r="E326" s="18" t="n"/>
      <c r="F326" s="15" t="n"/>
      <c r="G326" s="19" t="n"/>
      <c r="H326" s="15">
        <f>IF(B326="","",SUMIF('입금 내역'!$B$4:$B$1003,B326,'입금 내역'!$D$4:$D$1003))</f>
        <v/>
      </c>
      <c r="I326" s="15">
        <f>IF(F326="","",F326-N(H326))</f>
        <v/>
      </c>
      <c r="J326" s="16">
        <f>IF(F326="","",IF(I326&lt;=0,"완납",IF(AND(G326&lt;&gt;"",G326&lt;TODAY()),"연체",IF(N(H326)&gt;0,"부분입금","미입금"))))</f>
        <v/>
      </c>
      <c r="K326" s="17">
        <f>IF(J326="연체",TODAY()-G326,"")</f>
        <v/>
      </c>
      <c r="L326" s="18" t="n"/>
      <c r="M326" s="18">
        <f>IF(C326="","",IF(COUNTIF(C$4:C326,C326)=1,MAX(M$3:M325)+1,""))</f>
        <v/>
      </c>
    </row>
    <row r="327">
      <c r="A327" s="19" t="n"/>
      <c r="B327" s="18" t="n"/>
      <c r="C327" s="18" t="n"/>
      <c r="D327" s="18" t="n"/>
      <c r="E327" s="18" t="n"/>
      <c r="F327" s="15" t="n"/>
      <c r="G327" s="19" t="n"/>
      <c r="H327" s="15">
        <f>IF(B327="","",SUMIF('입금 내역'!$B$4:$B$1003,B327,'입금 내역'!$D$4:$D$1003))</f>
        <v/>
      </c>
      <c r="I327" s="15">
        <f>IF(F327="","",F327-N(H327))</f>
        <v/>
      </c>
      <c r="J327" s="16">
        <f>IF(F327="","",IF(I327&lt;=0,"완납",IF(AND(G327&lt;&gt;"",G327&lt;TODAY()),"연체",IF(N(H327)&gt;0,"부분입금","미입금"))))</f>
        <v/>
      </c>
      <c r="K327" s="17">
        <f>IF(J327="연체",TODAY()-G327,"")</f>
        <v/>
      </c>
      <c r="L327" s="18" t="n"/>
      <c r="M327" s="18">
        <f>IF(C327="","",IF(COUNTIF(C$4:C327,C327)=1,MAX(M$3:M326)+1,""))</f>
        <v/>
      </c>
    </row>
    <row r="328">
      <c r="A328" s="19" t="n"/>
      <c r="B328" s="18" t="n"/>
      <c r="C328" s="18" t="n"/>
      <c r="D328" s="18" t="n"/>
      <c r="E328" s="18" t="n"/>
      <c r="F328" s="15" t="n"/>
      <c r="G328" s="19" t="n"/>
      <c r="H328" s="15">
        <f>IF(B328="","",SUMIF('입금 내역'!$B$4:$B$1003,B328,'입금 내역'!$D$4:$D$1003))</f>
        <v/>
      </c>
      <c r="I328" s="15">
        <f>IF(F328="","",F328-N(H328))</f>
        <v/>
      </c>
      <c r="J328" s="16">
        <f>IF(F328="","",IF(I328&lt;=0,"완납",IF(AND(G328&lt;&gt;"",G328&lt;TODAY()),"연체",IF(N(H328)&gt;0,"부분입금","미입금"))))</f>
        <v/>
      </c>
      <c r="K328" s="17">
        <f>IF(J328="연체",TODAY()-G328,"")</f>
        <v/>
      </c>
      <c r="L328" s="18" t="n"/>
      <c r="M328" s="18">
        <f>IF(C328="","",IF(COUNTIF(C$4:C328,C328)=1,MAX(M$3:M327)+1,""))</f>
        <v/>
      </c>
    </row>
    <row r="329">
      <c r="A329" s="19" t="n"/>
      <c r="B329" s="18" t="n"/>
      <c r="C329" s="18" t="n"/>
      <c r="D329" s="18" t="n"/>
      <c r="E329" s="18" t="n"/>
      <c r="F329" s="15" t="n"/>
      <c r="G329" s="19" t="n"/>
      <c r="H329" s="15">
        <f>IF(B329="","",SUMIF('입금 내역'!$B$4:$B$1003,B329,'입금 내역'!$D$4:$D$1003))</f>
        <v/>
      </c>
      <c r="I329" s="15">
        <f>IF(F329="","",F329-N(H329))</f>
        <v/>
      </c>
      <c r="J329" s="16">
        <f>IF(F329="","",IF(I329&lt;=0,"완납",IF(AND(G329&lt;&gt;"",G329&lt;TODAY()),"연체",IF(N(H329)&gt;0,"부분입금","미입금"))))</f>
        <v/>
      </c>
      <c r="K329" s="17">
        <f>IF(J329="연체",TODAY()-G329,"")</f>
        <v/>
      </c>
      <c r="L329" s="18" t="n"/>
      <c r="M329" s="18">
        <f>IF(C329="","",IF(COUNTIF(C$4:C329,C329)=1,MAX(M$3:M328)+1,""))</f>
        <v/>
      </c>
    </row>
    <row r="330">
      <c r="A330" s="19" t="n"/>
      <c r="B330" s="18" t="n"/>
      <c r="C330" s="18" t="n"/>
      <c r="D330" s="18" t="n"/>
      <c r="E330" s="18" t="n"/>
      <c r="F330" s="15" t="n"/>
      <c r="G330" s="19" t="n"/>
      <c r="H330" s="15">
        <f>IF(B330="","",SUMIF('입금 내역'!$B$4:$B$1003,B330,'입금 내역'!$D$4:$D$1003))</f>
        <v/>
      </c>
      <c r="I330" s="15">
        <f>IF(F330="","",F330-N(H330))</f>
        <v/>
      </c>
      <c r="J330" s="16">
        <f>IF(F330="","",IF(I330&lt;=0,"완납",IF(AND(G330&lt;&gt;"",G330&lt;TODAY()),"연체",IF(N(H330)&gt;0,"부분입금","미입금"))))</f>
        <v/>
      </c>
      <c r="K330" s="17">
        <f>IF(J330="연체",TODAY()-G330,"")</f>
        <v/>
      </c>
      <c r="L330" s="18" t="n"/>
      <c r="M330" s="18">
        <f>IF(C330="","",IF(COUNTIF(C$4:C330,C330)=1,MAX(M$3:M329)+1,""))</f>
        <v/>
      </c>
    </row>
    <row r="331">
      <c r="A331" s="19" t="n"/>
      <c r="B331" s="18" t="n"/>
      <c r="C331" s="18" t="n"/>
      <c r="D331" s="18" t="n"/>
      <c r="E331" s="18" t="n"/>
      <c r="F331" s="15" t="n"/>
      <c r="G331" s="19" t="n"/>
      <c r="H331" s="15">
        <f>IF(B331="","",SUMIF('입금 내역'!$B$4:$B$1003,B331,'입금 내역'!$D$4:$D$1003))</f>
        <v/>
      </c>
      <c r="I331" s="15">
        <f>IF(F331="","",F331-N(H331))</f>
        <v/>
      </c>
      <c r="J331" s="16">
        <f>IF(F331="","",IF(I331&lt;=0,"완납",IF(AND(G331&lt;&gt;"",G331&lt;TODAY()),"연체",IF(N(H331)&gt;0,"부분입금","미입금"))))</f>
        <v/>
      </c>
      <c r="K331" s="17">
        <f>IF(J331="연체",TODAY()-G331,"")</f>
        <v/>
      </c>
      <c r="L331" s="18" t="n"/>
      <c r="M331" s="18">
        <f>IF(C331="","",IF(COUNTIF(C$4:C331,C331)=1,MAX(M$3:M330)+1,""))</f>
        <v/>
      </c>
    </row>
    <row r="332">
      <c r="A332" s="19" t="n"/>
      <c r="B332" s="18" t="n"/>
      <c r="C332" s="18" t="n"/>
      <c r="D332" s="18" t="n"/>
      <c r="E332" s="18" t="n"/>
      <c r="F332" s="15" t="n"/>
      <c r="G332" s="19" t="n"/>
      <c r="H332" s="15">
        <f>IF(B332="","",SUMIF('입금 내역'!$B$4:$B$1003,B332,'입금 내역'!$D$4:$D$1003))</f>
        <v/>
      </c>
      <c r="I332" s="15">
        <f>IF(F332="","",F332-N(H332))</f>
        <v/>
      </c>
      <c r="J332" s="16">
        <f>IF(F332="","",IF(I332&lt;=0,"완납",IF(AND(G332&lt;&gt;"",G332&lt;TODAY()),"연체",IF(N(H332)&gt;0,"부분입금","미입금"))))</f>
        <v/>
      </c>
      <c r="K332" s="17">
        <f>IF(J332="연체",TODAY()-G332,"")</f>
        <v/>
      </c>
      <c r="L332" s="18" t="n"/>
      <c r="M332" s="18">
        <f>IF(C332="","",IF(COUNTIF(C$4:C332,C332)=1,MAX(M$3:M331)+1,""))</f>
        <v/>
      </c>
    </row>
    <row r="333">
      <c r="A333" s="19" t="n"/>
      <c r="B333" s="18" t="n"/>
      <c r="C333" s="18" t="n"/>
      <c r="D333" s="18" t="n"/>
      <c r="E333" s="18" t="n"/>
      <c r="F333" s="15" t="n"/>
      <c r="G333" s="19" t="n"/>
      <c r="H333" s="15">
        <f>IF(B333="","",SUMIF('입금 내역'!$B$4:$B$1003,B333,'입금 내역'!$D$4:$D$1003))</f>
        <v/>
      </c>
      <c r="I333" s="15">
        <f>IF(F333="","",F333-N(H333))</f>
        <v/>
      </c>
      <c r="J333" s="16">
        <f>IF(F333="","",IF(I333&lt;=0,"완납",IF(AND(G333&lt;&gt;"",G333&lt;TODAY()),"연체",IF(N(H333)&gt;0,"부분입금","미입금"))))</f>
        <v/>
      </c>
      <c r="K333" s="17">
        <f>IF(J333="연체",TODAY()-G333,"")</f>
        <v/>
      </c>
      <c r="L333" s="18" t="n"/>
      <c r="M333" s="18">
        <f>IF(C333="","",IF(COUNTIF(C$4:C333,C333)=1,MAX(M$3:M332)+1,""))</f>
        <v/>
      </c>
    </row>
    <row r="334">
      <c r="A334" s="19" t="n"/>
      <c r="B334" s="18" t="n"/>
      <c r="C334" s="18" t="n"/>
      <c r="D334" s="18" t="n"/>
      <c r="E334" s="18" t="n"/>
      <c r="F334" s="15" t="n"/>
      <c r="G334" s="19" t="n"/>
      <c r="H334" s="15">
        <f>IF(B334="","",SUMIF('입금 내역'!$B$4:$B$1003,B334,'입금 내역'!$D$4:$D$1003))</f>
        <v/>
      </c>
      <c r="I334" s="15">
        <f>IF(F334="","",F334-N(H334))</f>
        <v/>
      </c>
      <c r="J334" s="16">
        <f>IF(F334="","",IF(I334&lt;=0,"완납",IF(AND(G334&lt;&gt;"",G334&lt;TODAY()),"연체",IF(N(H334)&gt;0,"부분입금","미입금"))))</f>
        <v/>
      </c>
      <c r="K334" s="17">
        <f>IF(J334="연체",TODAY()-G334,"")</f>
        <v/>
      </c>
      <c r="L334" s="18" t="n"/>
      <c r="M334" s="18">
        <f>IF(C334="","",IF(COUNTIF(C$4:C334,C334)=1,MAX(M$3:M333)+1,""))</f>
        <v/>
      </c>
    </row>
    <row r="335">
      <c r="A335" s="19" t="n"/>
      <c r="B335" s="18" t="n"/>
      <c r="C335" s="18" t="n"/>
      <c r="D335" s="18" t="n"/>
      <c r="E335" s="18" t="n"/>
      <c r="F335" s="15" t="n"/>
      <c r="G335" s="19" t="n"/>
      <c r="H335" s="15">
        <f>IF(B335="","",SUMIF('입금 내역'!$B$4:$B$1003,B335,'입금 내역'!$D$4:$D$1003))</f>
        <v/>
      </c>
      <c r="I335" s="15">
        <f>IF(F335="","",F335-N(H335))</f>
        <v/>
      </c>
      <c r="J335" s="16">
        <f>IF(F335="","",IF(I335&lt;=0,"완납",IF(AND(G335&lt;&gt;"",G335&lt;TODAY()),"연체",IF(N(H335)&gt;0,"부분입금","미입금"))))</f>
        <v/>
      </c>
      <c r="K335" s="17">
        <f>IF(J335="연체",TODAY()-G335,"")</f>
        <v/>
      </c>
      <c r="L335" s="18" t="n"/>
      <c r="M335" s="18">
        <f>IF(C335="","",IF(COUNTIF(C$4:C335,C335)=1,MAX(M$3:M334)+1,""))</f>
        <v/>
      </c>
    </row>
    <row r="336">
      <c r="A336" s="19" t="n"/>
      <c r="B336" s="18" t="n"/>
      <c r="C336" s="18" t="n"/>
      <c r="D336" s="18" t="n"/>
      <c r="E336" s="18" t="n"/>
      <c r="F336" s="15" t="n"/>
      <c r="G336" s="19" t="n"/>
      <c r="H336" s="15">
        <f>IF(B336="","",SUMIF('입금 내역'!$B$4:$B$1003,B336,'입금 내역'!$D$4:$D$1003))</f>
        <v/>
      </c>
      <c r="I336" s="15">
        <f>IF(F336="","",F336-N(H336))</f>
        <v/>
      </c>
      <c r="J336" s="16">
        <f>IF(F336="","",IF(I336&lt;=0,"완납",IF(AND(G336&lt;&gt;"",G336&lt;TODAY()),"연체",IF(N(H336)&gt;0,"부분입금","미입금"))))</f>
        <v/>
      </c>
      <c r="K336" s="17">
        <f>IF(J336="연체",TODAY()-G336,"")</f>
        <v/>
      </c>
      <c r="L336" s="18" t="n"/>
      <c r="M336" s="18">
        <f>IF(C336="","",IF(COUNTIF(C$4:C336,C336)=1,MAX(M$3:M335)+1,""))</f>
        <v/>
      </c>
    </row>
    <row r="337">
      <c r="A337" s="19" t="n"/>
      <c r="B337" s="18" t="n"/>
      <c r="C337" s="18" t="n"/>
      <c r="D337" s="18" t="n"/>
      <c r="E337" s="18" t="n"/>
      <c r="F337" s="15" t="n"/>
      <c r="G337" s="19" t="n"/>
      <c r="H337" s="15">
        <f>IF(B337="","",SUMIF('입금 내역'!$B$4:$B$1003,B337,'입금 내역'!$D$4:$D$1003))</f>
        <v/>
      </c>
      <c r="I337" s="15">
        <f>IF(F337="","",F337-N(H337))</f>
        <v/>
      </c>
      <c r="J337" s="16">
        <f>IF(F337="","",IF(I337&lt;=0,"완납",IF(AND(G337&lt;&gt;"",G337&lt;TODAY()),"연체",IF(N(H337)&gt;0,"부분입금","미입금"))))</f>
        <v/>
      </c>
      <c r="K337" s="17">
        <f>IF(J337="연체",TODAY()-G337,"")</f>
        <v/>
      </c>
      <c r="L337" s="18" t="n"/>
      <c r="M337" s="18">
        <f>IF(C337="","",IF(COUNTIF(C$4:C337,C337)=1,MAX(M$3:M336)+1,""))</f>
        <v/>
      </c>
    </row>
    <row r="338">
      <c r="A338" s="19" t="n"/>
      <c r="B338" s="18" t="n"/>
      <c r="C338" s="18" t="n"/>
      <c r="D338" s="18" t="n"/>
      <c r="E338" s="18" t="n"/>
      <c r="F338" s="15" t="n"/>
      <c r="G338" s="19" t="n"/>
      <c r="H338" s="15">
        <f>IF(B338="","",SUMIF('입금 내역'!$B$4:$B$1003,B338,'입금 내역'!$D$4:$D$1003))</f>
        <v/>
      </c>
      <c r="I338" s="15">
        <f>IF(F338="","",F338-N(H338))</f>
        <v/>
      </c>
      <c r="J338" s="16">
        <f>IF(F338="","",IF(I338&lt;=0,"완납",IF(AND(G338&lt;&gt;"",G338&lt;TODAY()),"연체",IF(N(H338)&gt;0,"부분입금","미입금"))))</f>
        <v/>
      </c>
      <c r="K338" s="17">
        <f>IF(J338="연체",TODAY()-G338,"")</f>
        <v/>
      </c>
      <c r="L338" s="18" t="n"/>
      <c r="M338" s="18">
        <f>IF(C338="","",IF(COUNTIF(C$4:C338,C338)=1,MAX(M$3:M337)+1,""))</f>
        <v/>
      </c>
    </row>
    <row r="339">
      <c r="A339" s="19" t="n"/>
      <c r="B339" s="18" t="n"/>
      <c r="C339" s="18" t="n"/>
      <c r="D339" s="18" t="n"/>
      <c r="E339" s="18" t="n"/>
      <c r="F339" s="15" t="n"/>
      <c r="G339" s="19" t="n"/>
      <c r="H339" s="15">
        <f>IF(B339="","",SUMIF('입금 내역'!$B$4:$B$1003,B339,'입금 내역'!$D$4:$D$1003))</f>
        <v/>
      </c>
      <c r="I339" s="15">
        <f>IF(F339="","",F339-N(H339))</f>
        <v/>
      </c>
      <c r="J339" s="16">
        <f>IF(F339="","",IF(I339&lt;=0,"완납",IF(AND(G339&lt;&gt;"",G339&lt;TODAY()),"연체",IF(N(H339)&gt;0,"부분입금","미입금"))))</f>
        <v/>
      </c>
      <c r="K339" s="17">
        <f>IF(J339="연체",TODAY()-G339,"")</f>
        <v/>
      </c>
      <c r="L339" s="18" t="n"/>
      <c r="M339" s="18">
        <f>IF(C339="","",IF(COUNTIF(C$4:C339,C339)=1,MAX(M$3:M338)+1,""))</f>
        <v/>
      </c>
    </row>
    <row r="340">
      <c r="A340" s="19" t="n"/>
      <c r="B340" s="18" t="n"/>
      <c r="C340" s="18" t="n"/>
      <c r="D340" s="18" t="n"/>
      <c r="E340" s="18" t="n"/>
      <c r="F340" s="15" t="n"/>
      <c r="G340" s="19" t="n"/>
      <c r="H340" s="15">
        <f>IF(B340="","",SUMIF('입금 내역'!$B$4:$B$1003,B340,'입금 내역'!$D$4:$D$1003))</f>
        <v/>
      </c>
      <c r="I340" s="15">
        <f>IF(F340="","",F340-N(H340))</f>
        <v/>
      </c>
      <c r="J340" s="16">
        <f>IF(F340="","",IF(I340&lt;=0,"완납",IF(AND(G340&lt;&gt;"",G340&lt;TODAY()),"연체",IF(N(H340)&gt;0,"부분입금","미입금"))))</f>
        <v/>
      </c>
      <c r="K340" s="17">
        <f>IF(J340="연체",TODAY()-G340,"")</f>
        <v/>
      </c>
      <c r="L340" s="18" t="n"/>
      <c r="M340" s="18">
        <f>IF(C340="","",IF(COUNTIF(C$4:C340,C340)=1,MAX(M$3:M339)+1,""))</f>
        <v/>
      </c>
    </row>
    <row r="341">
      <c r="A341" s="19" t="n"/>
      <c r="B341" s="18" t="n"/>
      <c r="C341" s="18" t="n"/>
      <c r="D341" s="18" t="n"/>
      <c r="E341" s="18" t="n"/>
      <c r="F341" s="15" t="n"/>
      <c r="G341" s="19" t="n"/>
      <c r="H341" s="15">
        <f>IF(B341="","",SUMIF('입금 내역'!$B$4:$B$1003,B341,'입금 내역'!$D$4:$D$1003))</f>
        <v/>
      </c>
      <c r="I341" s="15">
        <f>IF(F341="","",F341-N(H341))</f>
        <v/>
      </c>
      <c r="J341" s="16">
        <f>IF(F341="","",IF(I341&lt;=0,"완납",IF(AND(G341&lt;&gt;"",G341&lt;TODAY()),"연체",IF(N(H341)&gt;0,"부분입금","미입금"))))</f>
        <v/>
      </c>
      <c r="K341" s="17">
        <f>IF(J341="연체",TODAY()-G341,"")</f>
        <v/>
      </c>
      <c r="L341" s="18" t="n"/>
      <c r="M341" s="18">
        <f>IF(C341="","",IF(COUNTIF(C$4:C341,C341)=1,MAX(M$3:M340)+1,""))</f>
        <v/>
      </c>
    </row>
    <row r="342">
      <c r="A342" s="19" t="n"/>
      <c r="B342" s="18" t="n"/>
      <c r="C342" s="18" t="n"/>
      <c r="D342" s="18" t="n"/>
      <c r="E342" s="18" t="n"/>
      <c r="F342" s="15" t="n"/>
      <c r="G342" s="19" t="n"/>
      <c r="H342" s="15">
        <f>IF(B342="","",SUMIF('입금 내역'!$B$4:$B$1003,B342,'입금 내역'!$D$4:$D$1003))</f>
        <v/>
      </c>
      <c r="I342" s="15">
        <f>IF(F342="","",F342-N(H342))</f>
        <v/>
      </c>
      <c r="J342" s="16">
        <f>IF(F342="","",IF(I342&lt;=0,"완납",IF(AND(G342&lt;&gt;"",G342&lt;TODAY()),"연체",IF(N(H342)&gt;0,"부분입금","미입금"))))</f>
        <v/>
      </c>
      <c r="K342" s="17">
        <f>IF(J342="연체",TODAY()-G342,"")</f>
        <v/>
      </c>
      <c r="L342" s="18" t="n"/>
      <c r="M342" s="18">
        <f>IF(C342="","",IF(COUNTIF(C$4:C342,C342)=1,MAX(M$3:M341)+1,""))</f>
        <v/>
      </c>
    </row>
    <row r="343">
      <c r="A343" s="19" t="n"/>
      <c r="B343" s="18" t="n"/>
      <c r="C343" s="18" t="n"/>
      <c r="D343" s="18" t="n"/>
      <c r="E343" s="18" t="n"/>
      <c r="F343" s="15" t="n"/>
      <c r="G343" s="19" t="n"/>
      <c r="H343" s="15">
        <f>IF(B343="","",SUMIF('입금 내역'!$B$4:$B$1003,B343,'입금 내역'!$D$4:$D$1003))</f>
        <v/>
      </c>
      <c r="I343" s="15">
        <f>IF(F343="","",F343-N(H343))</f>
        <v/>
      </c>
      <c r="J343" s="16">
        <f>IF(F343="","",IF(I343&lt;=0,"완납",IF(AND(G343&lt;&gt;"",G343&lt;TODAY()),"연체",IF(N(H343)&gt;0,"부분입금","미입금"))))</f>
        <v/>
      </c>
      <c r="K343" s="17">
        <f>IF(J343="연체",TODAY()-G343,"")</f>
        <v/>
      </c>
      <c r="L343" s="18" t="n"/>
      <c r="M343" s="18">
        <f>IF(C343="","",IF(COUNTIF(C$4:C343,C343)=1,MAX(M$3:M342)+1,""))</f>
        <v/>
      </c>
    </row>
    <row r="344">
      <c r="A344" s="19" t="n"/>
      <c r="B344" s="18" t="n"/>
      <c r="C344" s="18" t="n"/>
      <c r="D344" s="18" t="n"/>
      <c r="E344" s="18" t="n"/>
      <c r="F344" s="15" t="n"/>
      <c r="G344" s="19" t="n"/>
      <c r="H344" s="15">
        <f>IF(B344="","",SUMIF('입금 내역'!$B$4:$B$1003,B344,'입금 내역'!$D$4:$D$1003))</f>
        <v/>
      </c>
      <c r="I344" s="15">
        <f>IF(F344="","",F344-N(H344))</f>
        <v/>
      </c>
      <c r="J344" s="16">
        <f>IF(F344="","",IF(I344&lt;=0,"완납",IF(AND(G344&lt;&gt;"",G344&lt;TODAY()),"연체",IF(N(H344)&gt;0,"부분입금","미입금"))))</f>
        <v/>
      </c>
      <c r="K344" s="17">
        <f>IF(J344="연체",TODAY()-G344,"")</f>
        <v/>
      </c>
      <c r="L344" s="18" t="n"/>
      <c r="M344" s="18">
        <f>IF(C344="","",IF(COUNTIF(C$4:C344,C344)=1,MAX(M$3:M343)+1,""))</f>
        <v/>
      </c>
    </row>
    <row r="345">
      <c r="A345" s="19" t="n"/>
      <c r="B345" s="18" t="n"/>
      <c r="C345" s="18" t="n"/>
      <c r="D345" s="18" t="n"/>
      <c r="E345" s="18" t="n"/>
      <c r="F345" s="15" t="n"/>
      <c r="G345" s="19" t="n"/>
      <c r="H345" s="15">
        <f>IF(B345="","",SUMIF('입금 내역'!$B$4:$B$1003,B345,'입금 내역'!$D$4:$D$1003))</f>
        <v/>
      </c>
      <c r="I345" s="15">
        <f>IF(F345="","",F345-N(H345))</f>
        <v/>
      </c>
      <c r="J345" s="16">
        <f>IF(F345="","",IF(I345&lt;=0,"완납",IF(AND(G345&lt;&gt;"",G345&lt;TODAY()),"연체",IF(N(H345)&gt;0,"부분입금","미입금"))))</f>
        <v/>
      </c>
      <c r="K345" s="17">
        <f>IF(J345="연체",TODAY()-G345,"")</f>
        <v/>
      </c>
      <c r="L345" s="18" t="n"/>
      <c r="M345" s="18">
        <f>IF(C345="","",IF(COUNTIF(C$4:C345,C345)=1,MAX(M$3:M344)+1,""))</f>
        <v/>
      </c>
    </row>
    <row r="346">
      <c r="A346" s="19" t="n"/>
      <c r="B346" s="18" t="n"/>
      <c r="C346" s="18" t="n"/>
      <c r="D346" s="18" t="n"/>
      <c r="E346" s="18" t="n"/>
      <c r="F346" s="15" t="n"/>
      <c r="G346" s="19" t="n"/>
      <c r="H346" s="15">
        <f>IF(B346="","",SUMIF('입금 내역'!$B$4:$B$1003,B346,'입금 내역'!$D$4:$D$1003))</f>
        <v/>
      </c>
      <c r="I346" s="15">
        <f>IF(F346="","",F346-N(H346))</f>
        <v/>
      </c>
      <c r="J346" s="16">
        <f>IF(F346="","",IF(I346&lt;=0,"완납",IF(AND(G346&lt;&gt;"",G346&lt;TODAY()),"연체",IF(N(H346)&gt;0,"부분입금","미입금"))))</f>
        <v/>
      </c>
      <c r="K346" s="17">
        <f>IF(J346="연체",TODAY()-G346,"")</f>
        <v/>
      </c>
      <c r="L346" s="18" t="n"/>
      <c r="M346" s="18">
        <f>IF(C346="","",IF(COUNTIF(C$4:C346,C346)=1,MAX(M$3:M345)+1,""))</f>
        <v/>
      </c>
    </row>
    <row r="347">
      <c r="A347" s="19" t="n"/>
      <c r="B347" s="18" t="n"/>
      <c r="C347" s="18" t="n"/>
      <c r="D347" s="18" t="n"/>
      <c r="E347" s="18" t="n"/>
      <c r="F347" s="15" t="n"/>
      <c r="G347" s="19" t="n"/>
      <c r="H347" s="15">
        <f>IF(B347="","",SUMIF('입금 내역'!$B$4:$B$1003,B347,'입금 내역'!$D$4:$D$1003))</f>
        <v/>
      </c>
      <c r="I347" s="15">
        <f>IF(F347="","",F347-N(H347))</f>
        <v/>
      </c>
      <c r="J347" s="16">
        <f>IF(F347="","",IF(I347&lt;=0,"완납",IF(AND(G347&lt;&gt;"",G347&lt;TODAY()),"연체",IF(N(H347)&gt;0,"부분입금","미입금"))))</f>
        <v/>
      </c>
      <c r="K347" s="17">
        <f>IF(J347="연체",TODAY()-G347,"")</f>
        <v/>
      </c>
      <c r="L347" s="18" t="n"/>
      <c r="M347" s="18">
        <f>IF(C347="","",IF(COUNTIF(C$4:C347,C347)=1,MAX(M$3:M346)+1,""))</f>
        <v/>
      </c>
    </row>
    <row r="348">
      <c r="A348" s="19" t="n"/>
      <c r="B348" s="18" t="n"/>
      <c r="C348" s="18" t="n"/>
      <c r="D348" s="18" t="n"/>
      <c r="E348" s="18" t="n"/>
      <c r="F348" s="15" t="n"/>
      <c r="G348" s="19" t="n"/>
      <c r="H348" s="15">
        <f>IF(B348="","",SUMIF('입금 내역'!$B$4:$B$1003,B348,'입금 내역'!$D$4:$D$1003))</f>
        <v/>
      </c>
      <c r="I348" s="15">
        <f>IF(F348="","",F348-N(H348))</f>
        <v/>
      </c>
      <c r="J348" s="16">
        <f>IF(F348="","",IF(I348&lt;=0,"완납",IF(AND(G348&lt;&gt;"",G348&lt;TODAY()),"연체",IF(N(H348)&gt;0,"부분입금","미입금"))))</f>
        <v/>
      </c>
      <c r="K348" s="17">
        <f>IF(J348="연체",TODAY()-G348,"")</f>
        <v/>
      </c>
      <c r="L348" s="18" t="n"/>
      <c r="M348" s="18">
        <f>IF(C348="","",IF(COUNTIF(C$4:C348,C348)=1,MAX(M$3:M347)+1,""))</f>
        <v/>
      </c>
    </row>
    <row r="349">
      <c r="A349" s="19" t="n"/>
      <c r="B349" s="18" t="n"/>
      <c r="C349" s="18" t="n"/>
      <c r="D349" s="18" t="n"/>
      <c r="E349" s="18" t="n"/>
      <c r="F349" s="15" t="n"/>
      <c r="G349" s="19" t="n"/>
      <c r="H349" s="15">
        <f>IF(B349="","",SUMIF('입금 내역'!$B$4:$B$1003,B349,'입금 내역'!$D$4:$D$1003))</f>
        <v/>
      </c>
      <c r="I349" s="15">
        <f>IF(F349="","",F349-N(H349))</f>
        <v/>
      </c>
      <c r="J349" s="16">
        <f>IF(F349="","",IF(I349&lt;=0,"완납",IF(AND(G349&lt;&gt;"",G349&lt;TODAY()),"연체",IF(N(H349)&gt;0,"부분입금","미입금"))))</f>
        <v/>
      </c>
      <c r="K349" s="17">
        <f>IF(J349="연체",TODAY()-G349,"")</f>
        <v/>
      </c>
      <c r="L349" s="18" t="n"/>
      <c r="M349" s="18">
        <f>IF(C349="","",IF(COUNTIF(C$4:C349,C349)=1,MAX(M$3:M348)+1,""))</f>
        <v/>
      </c>
    </row>
    <row r="350">
      <c r="A350" s="19" t="n"/>
      <c r="B350" s="18" t="n"/>
      <c r="C350" s="18" t="n"/>
      <c r="D350" s="18" t="n"/>
      <c r="E350" s="18" t="n"/>
      <c r="F350" s="15" t="n"/>
      <c r="G350" s="19" t="n"/>
      <c r="H350" s="15">
        <f>IF(B350="","",SUMIF('입금 내역'!$B$4:$B$1003,B350,'입금 내역'!$D$4:$D$1003))</f>
        <v/>
      </c>
      <c r="I350" s="15">
        <f>IF(F350="","",F350-N(H350))</f>
        <v/>
      </c>
      <c r="J350" s="16">
        <f>IF(F350="","",IF(I350&lt;=0,"완납",IF(AND(G350&lt;&gt;"",G350&lt;TODAY()),"연체",IF(N(H350)&gt;0,"부분입금","미입금"))))</f>
        <v/>
      </c>
      <c r="K350" s="17">
        <f>IF(J350="연체",TODAY()-G350,"")</f>
        <v/>
      </c>
      <c r="L350" s="18" t="n"/>
      <c r="M350" s="18">
        <f>IF(C350="","",IF(COUNTIF(C$4:C350,C350)=1,MAX(M$3:M349)+1,""))</f>
        <v/>
      </c>
    </row>
    <row r="351">
      <c r="A351" s="19" t="n"/>
      <c r="B351" s="18" t="n"/>
      <c r="C351" s="18" t="n"/>
      <c r="D351" s="18" t="n"/>
      <c r="E351" s="18" t="n"/>
      <c r="F351" s="15" t="n"/>
      <c r="G351" s="19" t="n"/>
      <c r="H351" s="15">
        <f>IF(B351="","",SUMIF('입금 내역'!$B$4:$B$1003,B351,'입금 내역'!$D$4:$D$1003))</f>
        <v/>
      </c>
      <c r="I351" s="15">
        <f>IF(F351="","",F351-N(H351))</f>
        <v/>
      </c>
      <c r="J351" s="16">
        <f>IF(F351="","",IF(I351&lt;=0,"완납",IF(AND(G351&lt;&gt;"",G351&lt;TODAY()),"연체",IF(N(H351)&gt;0,"부분입금","미입금"))))</f>
        <v/>
      </c>
      <c r="K351" s="17">
        <f>IF(J351="연체",TODAY()-G351,"")</f>
        <v/>
      </c>
      <c r="L351" s="18" t="n"/>
      <c r="M351" s="18">
        <f>IF(C351="","",IF(COUNTIF(C$4:C351,C351)=1,MAX(M$3:M350)+1,""))</f>
        <v/>
      </c>
    </row>
    <row r="352">
      <c r="A352" s="19" t="n"/>
      <c r="B352" s="18" t="n"/>
      <c r="C352" s="18" t="n"/>
      <c r="D352" s="18" t="n"/>
      <c r="E352" s="18" t="n"/>
      <c r="F352" s="15" t="n"/>
      <c r="G352" s="19" t="n"/>
      <c r="H352" s="15">
        <f>IF(B352="","",SUMIF('입금 내역'!$B$4:$B$1003,B352,'입금 내역'!$D$4:$D$1003))</f>
        <v/>
      </c>
      <c r="I352" s="15">
        <f>IF(F352="","",F352-N(H352))</f>
        <v/>
      </c>
      <c r="J352" s="16">
        <f>IF(F352="","",IF(I352&lt;=0,"완납",IF(AND(G352&lt;&gt;"",G352&lt;TODAY()),"연체",IF(N(H352)&gt;0,"부분입금","미입금"))))</f>
        <v/>
      </c>
      <c r="K352" s="17">
        <f>IF(J352="연체",TODAY()-G352,"")</f>
        <v/>
      </c>
      <c r="L352" s="18" t="n"/>
      <c r="M352" s="18">
        <f>IF(C352="","",IF(COUNTIF(C$4:C352,C352)=1,MAX(M$3:M351)+1,""))</f>
        <v/>
      </c>
    </row>
    <row r="353">
      <c r="A353" s="19" t="n"/>
      <c r="B353" s="18" t="n"/>
      <c r="C353" s="18" t="n"/>
      <c r="D353" s="18" t="n"/>
      <c r="E353" s="18" t="n"/>
      <c r="F353" s="15" t="n"/>
      <c r="G353" s="19" t="n"/>
      <c r="H353" s="15">
        <f>IF(B353="","",SUMIF('입금 내역'!$B$4:$B$1003,B353,'입금 내역'!$D$4:$D$1003))</f>
        <v/>
      </c>
      <c r="I353" s="15">
        <f>IF(F353="","",F353-N(H353))</f>
        <v/>
      </c>
      <c r="J353" s="16">
        <f>IF(F353="","",IF(I353&lt;=0,"완납",IF(AND(G353&lt;&gt;"",G353&lt;TODAY()),"연체",IF(N(H353)&gt;0,"부분입금","미입금"))))</f>
        <v/>
      </c>
      <c r="K353" s="17">
        <f>IF(J353="연체",TODAY()-G353,"")</f>
        <v/>
      </c>
      <c r="L353" s="18" t="n"/>
      <c r="M353" s="18">
        <f>IF(C353="","",IF(COUNTIF(C$4:C353,C353)=1,MAX(M$3:M352)+1,""))</f>
        <v/>
      </c>
    </row>
    <row r="354">
      <c r="A354" s="19" t="n"/>
      <c r="B354" s="18" t="n"/>
      <c r="C354" s="18" t="n"/>
      <c r="D354" s="18" t="n"/>
      <c r="E354" s="18" t="n"/>
      <c r="F354" s="15" t="n"/>
      <c r="G354" s="19" t="n"/>
      <c r="H354" s="15">
        <f>IF(B354="","",SUMIF('입금 내역'!$B$4:$B$1003,B354,'입금 내역'!$D$4:$D$1003))</f>
        <v/>
      </c>
      <c r="I354" s="15">
        <f>IF(F354="","",F354-N(H354))</f>
        <v/>
      </c>
      <c r="J354" s="16">
        <f>IF(F354="","",IF(I354&lt;=0,"완납",IF(AND(G354&lt;&gt;"",G354&lt;TODAY()),"연체",IF(N(H354)&gt;0,"부분입금","미입금"))))</f>
        <v/>
      </c>
      <c r="K354" s="17">
        <f>IF(J354="연체",TODAY()-G354,"")</f>
        <v/>
      </c>
      <c r="L354" s="18" t="n"/>
      <c r="M354" s="18">
        <f>IF(C354="","",IF(COUNTIF(C$4:C354,C354)=1,MAX(M$3:M353)+1,""))</f>
        <v/>
      </c>
    </row>
    <row r="355">
      <c r="A355" s="19" t="n"/>
      <c r="B355" s="18" t="n"/>
      <c r="C355" s="18" t="n"/>
      <c r="D355" s="18" t="n"/>
      <c r="E355" s="18" t="n"/>
      <c r="F355" s="15" t="n"/>
      <c r="G355" s="19" t="n"/>
      <c r="H355" s="15">
        <f>IF(B355="","",SUMIF('입금 내역'!$B$4:$B$1003,B355,'입금 내역'!$D$4:$D$1003))</f>
        <v/>
      </c>
      <c r="I355" s="15">
        <f>IF(F355="","",F355-N(H355))</f>
        <v/>
      </c>
      <c r="J355" s="16">
        <f>IF(F355="","",IF(I355&lt;=0,"완납",IF(AND(G355&lt;&gt;"",G355&lt;TODAY()),"연체",IF(N(H355)&gt;0,"부분입금","미입금"))))</f>
        <v/>
      </c>
      <c r="K355" s="17">
        <f>IF(J355="연체",TODAY()-G355,"")</f>
        <v/>
      </c>
      <c r="L355" s="18" t="n"/>
      <c r="M355" s="18">
        <f>IF(C355="","",IF(COUNTIF(C$4:C355,C355)=1,MAX(M$3:M354)+1,""))</f>
        <v/>
      </c>
    </row>
    <row r="356">
      <c r="A356" s="19" t="n"/>
      <c r="B356" s="18" t="n"/>
      <c r="C356" s="18" t="n"/>
      <c r="D356" s="18" t="n"/>
      <c r="E356" s="18" t="n"/>
      <c r="F356" s="15" t="n"/>
      <c r="G356" s="19" t="n"/>
      <c r="H356" s="15">
        <f>IF(B356="","",SUMIF('입금 내역'!$B$4:$B$1003,B356,'입금 내역'!$D$4:$D$1003))</f>
        <v/>
      </c>
      <c r="I356" s="15">
        <f>IF(F356="","",F356-N(H356))</f>
        <v/>
      </c>
      <c r="J356" s="16">
        <f>IF(F356="","",IF(I356&lt;=0,"완납",IF(AND(G356&lt;&gt;"",G356&lt;TODAY()),"연체",IF(N(H356)&gt;0,"부분입금","미입금"))))</f>
        <v/>
      </c>
      <c r="K356" s="17">
        <f>IF(J356="연체",TODAY()-G356,"")</f>
        <v/>
      </c>
      <c r="L356" s="18" t="n"/>
      <c r="M356" s="18">
        <f>IF(C356="","",IF(COUNTIF(C$4:C356,C356)=1,MAX(M$3:M355)+1,""))</f>
        <v/>
      </c>
    </row>
    <row r="357">
      <c r="A357" s="19" t="n"/>
      <c r="B357" s="18" t="n"/>
      <c r="C357" s="18" t="n"/>
      <c r="D357" s="18" t="n"/>
      <c r="E357" s="18" t="n"/>
      <c r="F357" s="15" t="n"/>
      <c r="G357" s="19" t="n"/>
      <c r="H357" s="15">
        <f>IF(B357="","",SUMIF('입금 내역'!$B$4:$B$1003,B357,'입금 내역'!$D$4:$D$1003))</f>
        <v/>
      </c>
      <c r="I357" s="15">
        <f>IF(F357="","",F357-N(H357))</f>
        <v/>
      </c>
      <c r="J357" s="16">
        <f>IF(F357="","",IF(I357&lt;=0,"완납",IF(AND(G357&lt;&gt;"",G357&lt;TODAY()),"연체",IF(N(H357)&gt;0,"부분입금","미입금"))))</f>
        <v/>
      </c>
      <c r="K357" s="17">
        <f>IF(J357="연체",TODAY()-G357,"")</f>
        <v/>
      </c>
      <c r="L357" s="18" t="n"/>
      <c r="M357" s="18">
        <f>IF(C357="","",IF(COUNTIF(C$4:C357,C357)=1,MAX(M$3:M356)+1,""))</f>
        <v/>
      </c>
    </row>
    <row r="358">
      <c r="A358" s="19" t="n"/>
      <c r="B358" s="18" t="n"/>
      <c r="C358" s="18" t="n"/>
      <c r="D358" s="18" t="n"/>
      <c r="E358" s="18" t="n"/>
      <c r="F358" s="15" t="n"/>
      <c r="G358" s="19" t="n"/>
      <c r="H358" s="15">
        <f>IF(B358="","",SUMIF('입금 내역'!$B$4:$B$1003,B358,'입금 내역'!$D$4:$D$1003))</f>
        <v/>
      </c>
      <c r="I358" s="15">
        <f>IF(F358="","",F358-N(H358))</f>
        <v/>
      </c>
      <c r="J358" s="16">
        <f>IF(F358="","",IF(I358&lt;=0,"완납",IF(AND(G358&lt;&gt;"",G358&lt;TODAY()),"연체",IF(N(H358)&gt;0,"부분입금","미입금"))))</f>
        <v/>
      </c>
      <c r="K358" s="17">
        <f>IF(J358="연체",TODAY()-G358,"")</f>
        <v/>
      </c>
      <c r="L358" s="18" t="n"/>
      <c r="M358" s="18">
        <f>IF(C358="","",IF(COUNTIF(C$4:C358,C358)=1,MAX(M$3:M357)+1,""))</f>
        <v/>
      </c>
    </row>
    <row r="359">
      <c r="A359" s="19" t="n"/>
      <c r="B359" s="18" t="n"/>
      <c r="C359" s="18" t="n"/>
      <c r="D359" s="18" t="n"/>
      <c r="E359" s="18" t="n"/>
      <c r="F359" s="15" t="n"/>
      <c r="G359" s="19" t="n"/>
      <c r="H359" s="15">
        <f>IF(B359="","",SUMIF('입금 내역'!$B$4:$B$1003,B359,'입금 내역'!$D$4:$D$1003))</f>
        <v/>
      </c>
      <c r="I359" s="15">
        <f>IF(F359="","",F359-N(H359))</f>
        <v/>
      </c>
      <c r="J359" s="16">
        <f>IF(F359="","",IF(I359&lt;=0,"완납",IF(AND(G359&lt;&gt;"",G359&lt;TODAY()),"연체",IF(N(H359)&gt;0,"부분입금","미입금"))))</f>
        <v/>
      </c>
      <c r="K359" s="17">
        <f>IF(J359="연체",TODAY()-G359,"")</f>
        <v/>
      </c>
      <c r="L359" s="18" t="n"/>
      <c r="M359" s="18">
        <f>IF(C359="","",IF(COUNTIF(C$4:C359,C359)=1,MAX(M$3:M358)+1,""))</f>
        <v/>
      </c>
    </row>
    <row r="360">
      <c r="A360" s="19" t="n"/>
      <c r="B360" s="18" t="n"/>
      <c r="C360" s="18" t="n"/>
      <c r="D360" s="18" t="n"/>
      <c r="E360" s="18" t="n"/>
      <c r="F360" s="15" t="n"/>
      <c r="G360" s="19" t="n"/>
      <c r="H360" s="15">
        <f>IF(B360="","",SUMIF('입금 내역'!$B$4:$B$1003,B360,'입금 내역'!$D$4:$D$1003))</f>
        <v/>
      </c>
      <c r="I360" s="15">
        <f>IF(F360="","",F360-N(H360))</f>
        <v/>
      </c>
      <c r="J360" s="16">
        <f>IF(F360="","",IF(I360&lt;=0,"완납",IF(AND(G360&lt;&gt;"",G360&lt;TODAY()),"연체",IF(N(H360)&gt;0,"부분입금","미입금"))))</f>
        <v/>
      </c>
      <c r="K360" s="17">
        <f>IF(J360="연체",TODAY()-G360,"")</f>
        <v/>
      </c>
      <c r="L360" s="18" t="n"/>
      <c r="M360" s="18">
        <f>IF(C360="","",IF(COUNTIF(C$4:C360,C360)=1,MAX(M$3:M359)+1,""))</f>
        <v/>
      </c>
    </row>
    <row r="361">
      <c r="A361" s="19" t="n"/>
      <c r="B361" s="18" t="n"/>
      <c r="C361" s="18" t="n"/>
      <c r="D361" s="18" t="n"/>
      <c r="E361" s="18" t="n"/>
      <c r="F361" s="15" t="n"/>
      <c r="G361" s="19" t="n"/>
      <c r="H361" s="15">
        <f>IF(B361="","",SUMIF('입금 내역'!$B$4:$B$1003,B361,'입금 내역'!$D$4:$D$1003))</f>
        <v/>
      </c>
      <c r="I361" s="15">
        <f>IF(F361="","",F361-N(H361))</f>
        <v/>
      </c>
      <c r="J361" s="16">
        <f>IF(F361="","",IF(I361&lt;=0,"완납",IF(AND(G361&lt;&gt;"",G361&lt;TODAY()),"연체",IF(N(H361)&gt;0,"부분입금","미입금"))))</f>
        <v/>
      </c>
      <c r="K361" s="17">
        <f>IF(J361="연체",TODAY()-G361,"")</f>
        <v/>
      </c>
      <c r="L361" s="18" t="n"/>
      <c r="M361" s="18">
        <f>IF(C361="","",IF(COUNTIF(C$4:C361,C361)=1,MAX(M$3:M360)+1,""))</f>
        <v/>
      </c>
    </row>
    <row r="362">
      <c r="A362" s="19" t="n"/>
      <c r="B362" s="18" t="n"/>
      <c r="C362" s="18" t="n"/>
      <c r="D362" s="18" t="n"/>
      <c r="E362" s="18" t="n"/>
      <c r="F362" s="15" t="n"/>
      <c r="G362" s="19" t="n"/>
      <c r="H362" s="15">
        <f>IF(B362="","",SUMIF('입금 내역'!$B$4:$B$1003,B362,'입금 내역'!$D$4:$D$1003))</f>
        <v/>
      </c>
      <c r="I362" s="15">
        <f>IF(F362="","",F362-N(H362))</f>
        <v/>
      </c>
      <c r="J362" s="16">
        <f>IF(F362="","",IF(I362&lt;=0,"완납",IF(AND(G362&lt;&gt;"",G362&lt;TODAY()),"연체",IF(N(H362)&gt;0,"부분입금","미입금"))))</f>
        <v/>
      </c>
      <c r="K362" s="17">
        <f>IF(J362="연체",TODAY()-G362,"")</f>
        <v/>
      </c>
      <c r="L362" s="18" t="n"/>
      <c r="M362" s="18">
        <f>IF(C362="","",IF(COUNTIF(C$4:C362,C362)=1,MAX(M$3:M361)+1,""))</f>
        <v/>
      </c>
    </row>
    <row r="363">
      <c r="A363" s="19" t="n"/>
      <c r="B363" s="18" t="n"/>
      <c r="C363" s="18" t="n"/>
      <c r="D363" s="18" t="n"/>
      <c r="E363" s="18" t="n"/>
      <c r="F363" s="15" t="n"/>
      <c r="G363" s="19" t="n"/>
      <c r="H363" s="15">
        <f>IF(B363="","",SUMIF('입금 내역'!$B$4:$B$1003,B363,'입금 내역'!$D$4:$D$1003))</f>
        <v/>
      </c>
      <c r="I363" s="15">
        <f>IF(F363="","",F363-N(H363))</f>
        <v/>
      </c>
      <c r="J363" s="16">
        <f>IF(F363="","",IF(I363&lt;=0,"완납",IF(AND(G363&lt;&gt;"",G363&lt;TODAY()),"연체",IF(N(H363)&gt;0,"부분입금","미입금"))))</f>
        <v/>
      </c>
      <c r="K363" s="17">
        <f>IF(J363="연체",TODAY()-G363,"")</f>
        <v/>
      </c>
      <c r="L363" s="18" t="n"/>
      <c r="M363" s="18">
        <f>IF(C363="","",IF(COUNTIF(C$4:C363,C363)=1,MAX(M$3:M362)+1,""))</f>
        <v/>
      </c>
    </row>
    <row r="364">
      <c r="A364" s="19" t="n"/>
      <c r="B364" s="18" t="n"/>
      <c r="C364" s="18" t="n"/>
      <c r="D364" s="18" t="n"/>
      <c r="E364" s="18" t="n"/>
      <c r="F364" s="15" t="n"/>
      <c r="G364" s="19" t="n"/>
      <c r="H364" s="15">
        <f>IF(B364="","",SUMIF('입금 내역'!$B$4:$B$1003,B364,'입금 내역'!$D$4:$D$1003))</f>
        <v/>
      </c>
      <c r="I364" s="15">
        <f>IF(F364="","",F364-N(H364))</f>
        <v/>
      </c>
      <c r="J364" s="16">
        <f>IF(F364="","",IF(I364&lt;=0,"완납",IF(AND(G364&lt;&gt;"",G364&lt;TODAY()),"연체",IF(N(H364)&gt;0,"부분입금","미입금"))))</f>
        <v/>
      </c>
      <c r="K364" s="17">
        <f>IF(J364="연체",TODAY()-G364,"")</f>
        <v/>
      </c>
      <c r="L364" s="18" t="n"/>
      <c r="M364" s="18">
        <f>IF(C364="","",IF(COUNTIF(C$4:C364,C364)=1,MAX(M$3:M363)+1,""))</f>
        <v/>
      </c>
    </row>
    <row r="365">
      <c r="A365" s="19" t="n"/>
      <c r="B365" s="18" t="n"/>
      <c r="C365" s="18" t="n"/>
      <c r="D365" s="18" t="n"/>
      <c r="E365" s="18" t="n"/>
      <c r="F365" s="15" t="n"/>
      <c r="G365" s="19" t="n"/>
      <c r="H365" s="15">
        <f>IF(B365="","",SUMIF('입금 내역'!$B$4:$B$1003,B365,'입금 내역'!$D$4:$D$1003))</f>
        <v/>
      </c>
      <c r="I365" s="15">
        <f>IF(F365="","",F365-N(H365))</f>
        <v/>
      </c>
      <c r="J365" s="16">
        <f>IF(F365="","",IF(I365&lt;=0,"완납",IF(AND(G365&lt;&gt;"",G365&lt;TODAY()),"연체",IF(N(H365)&gt;0,"부분입금","미입금"))))</f>
        <v/>
      </c>
      <c r="K365" s="17">
        <f>IF(J365="연체",TODAY()-G365,"")</f>
        <v/>
      </c>
      <c r="L365" s="18" t="n"/>
      <c r="M365" s="18">
        <f>IF(C365="","",IF(COUNTIF(C$4:C365,C365)=1,MAX(M$3:M364)+1,""))</f>
        <v/>
      </c>
    </row>
    <row r="366">
      <c r="A366" s="19" t="n"/>
      <c r="B366" s="18" t="n"/>
      <c r="C366" s="18" t="n"/>
      <c r="D366" s="18" t="n"/>
      <c r="E366" s="18" t="n"/>
      <c r="F366" s="15" t="n"/>
      <c r="G366" s="19" t="n"/>
      <c r="H366" s="15">
        <f>IF(B366="","",SUMIF('입금 내역'!$B$4:$B$1003,B366,'입금 내역'!$D$4:$D$1003))</f>
        <v/>
      </c>
      <c r="I366" s="15">
        <f>IF(F366="","",F366-N(H366))</f>
        <v/>
      </c>
      <c r="J366" s="16">
        <f>IF(F366="","",IF(I366&lt;=0,"완납",IF(AND(G366&lt;&gt;"",G366&lt;TODAY()),"연체",IF(N(H366)&gt;0,"부분입금","미입금"))))</f>
        <v/>
      </c>
      <c r="K366" s="17">
        <f>IF(J366="연체",TODAY()-G366,"")</f>
        <v/>
      </c>
      <c r="L366" s="18" t="n"/>
      <c r="M366" s="18">
        <f>IF(C366="","",IF(COUNTIF(C$4:C366,C366)=1,MAX(M$3:M365)+1,""))</f>
        <v/>
      </c>
    </row>
    <row r="367">
      <c r="A367" s="19" t="n"/>
      <c r="B367" s="18" t="n"/>
      <c r="C367" s="18" t="n"/>
      <c r="D367" s="18" t="n"/>
      <c r="E367" s="18" t="n"/>
      <c r="F367" s="15" t="n"/>
      <c r="G367" s="19" t="n"/>
      <c r="H367" s="15">
        <f>IF(B367="","",SUMIF('입금 내역'!$B$4:$B$1003,B367,'입금 내역'!$D$4:$D$1003))</f>
        <v/>
      </c>
      <c r="I367" s="15">
        <f>IF(F367="","",F367-N(H367))</f>
        <v/>
      </c>
      <c r="J367" s="16">
        <f>IF(F367="","",IF(I367&lt;=0,"완납",IF(AND(G367&lt;&gt;"",G367&lt;TODAY()),"연체",IF(N(H367)&gt;0,"부분입금","미입금"))))</f>
        <v/>
      </c>
      <c r="K367" s="17">
        <f>IF(J367="연체",TODAY()-G367,"")</f>
        <v/>
      </c>
      <c r="L367" s="18" t="n"/>
      <c r="M367" s="18">
        <f>IF(C367="","",IF(COUNTIF(C$4:C367,C367)=1,MAX(M$3:M366)+1,""))</f>
        <v/>
      </c>
    </row>
    <row r="368">
      <c r="A368" s="19" t="n"/>
      <c r="B368" s="18" t="n"/>
      <c r="C368" s="18" t="n"/>
      <c r="D368" s="18" t="n"/>
      <c r="E368" s="18" t="n"/>
      <c r="F368" s="15" t="n"/>
      <c r="G368" s="19" t="n"/>
      <c r="H368" s="15">
        <f>IF(B368="","",SUMIF('입금 내역'!$B$4:$B$1003,B368,'입금 내역'!$D$4:$D$1003))</f>
        <v/>
      </c>
      <c r="I368" s="15">
        <f>IF(F368="","",F368-N(H368))</f>
        <v/>
      </c>
      <c r="J368" s="16">
        <f>IF(F368="","",IF(I368&lt;=0,"완납",IF(AND(G368&lt;&gt;"",G368&lt;TODAY()),"연체",IF(N(H368)&gt;0,"부분입금","미입금"))))</f>
        <v/>
      </c>
      <c r="K368" s="17">
        <f>IF(J368="연체",TODAY()-G368,"")</f>
        <v/>
      </c>
      <c r="L368" s="18" t="n"/>
      <c r="M368" s="18">
        <f>IF(C368="","",IF(COUNTIF(C$4:C368,C368)=1,MAX(M$3:M367)+1,""))</f>
        <v/>
      </c>
    </row>
    <row r="369">
      <c r="A369" s="19" t="n"/>
      <c r="B369" s="18" t="n"/>
      <c r="C369" s="18" t="n"/>
      <c r="D369" s="18" t="n"/>
      <c r="E369" s="18" t="n"/>
      <c r="F369" s="15" t="n"/>
      <c r="G369" s="19" t="n"/>
      <c r="H369" s="15">
        <f>IF(B369="","",SUMIF('입금 내역'!$B$4:$B$1003,B369,'입금 내역'!$D$4:$D$1003))</f>
        <v/>
      </c>
      <c r="I369" s="15">
        <f>IF(F369="","",F369-N(H369))</f>
        <v/>
      </c>
      <c r="J369" s="16">
        <f>IF(F369="","",IF(I369&lt;=0,"완납",IF(AND(G369&lt;&gt;"",G369&lt;TODAY()),"연체",IF(N(H369)&gt;0,"부분입금","미입금"))))</f>
        <v/>
      </c>
      <c r="K369" s="17">
        <f>IF(J369="연체",TODAY()-G369,"")</f>
        <v/>
      </c>
      <c r="L369" s="18" t="n"/>
      <c r="M369" s="18">
        <f>IF(C369="","",IF(COUNTIF(C$4:C369,C369)=1,MAX(M$3:M368)+1,""))</f>
        <v/>
      </c>
    </row>
    <row r="370">
      <c r="A370" s="19" t="n"/>
      <c r="B370" s="18" t="n"/>
      <c r="C370" s="18" t="n"/>
      <c r="D370" s="18" t="n"/>
      <c r="E370" s="18" t="n"/>
      <c r="F370" s="15" t="n"/>
      <c r="G370" s="19" t="n"/>
      <c r="H370" s="15">
        <f>IF(B370="","",SUMIF('입금 내역'!$B$4:$B$1003,B370,'입금 내역'!$D$4:$D$1003))</f>
        <v/>
      </c>
      <c r="I370" s="15">
        <f>IF(F370="","",F370-N(H370))</f>
        <v/>
      </c>
      <c r="J370" s="16">
        <f>IF(F370="","",IF(I370&lt;=0,"완납",IF(AND(G370&lt;&gt;"",G370&lt;TODAY()),"연체",IF(N(H370)&gt;0,"부분입금","미입금"))))</f>
        <v/>
      </c>
      <c r="K370" s="17">
        <f>IF(J370="연체",TODAY()-G370,"")</f>
        <v/>
      </c>
      <c r="L370" s="18" t="n"/>
      <c r="M370" s="18">
        <f>IF(C370="","",IF(COUNTIF(C$4:C370,C370)=1,MAX(M$3:M369)+1,""))</f>
        <v/>
      </c>
    </row>
    <row r="371">
      <c r="A371" s="19" t="n"/>
      <c r="B371" s="18" t="n"/>
      <c r="C371" s="18" t="n"/>
      <c r="D371" s="18" t="n"/>
      <c r="E371" s="18" t="n"/>
      <c r="F371" s="15" t="n"/>
      <c r="G371" s="19" t="n"/>
      <c r="H371" s="15">
        <f>IF(B371="","",SUMIF('입금 내역'!$B$4:$B$1003,B371,'입금 내역'!$D$4:$D$1003))</f>
        <v/>
      </c>
      <c r="I371" s="15">
        <f>IF(F371="","",F371-N(H371))</f>
        <v/>
      </c>
      <c r="J371" s="16">
        <f>IF(F371="","",IF(I371&lt;=0,"완납",IF(AND(G371&lt;&gt;"",G371&lt;TODAY()),"연체",IF(N(H371)&gt;0,"부분입금","미입금"))))</f>
        <v/>
      </c>
      <c r="K371" s="17">
        <f>IF(J371="연체",TODAY()-G371,"")</f>
        <v/>
      </c>
      <c r="L371" s="18" t="n"/>
      <c r="M371" s="18">
        <f>IF(C371="","",IF(COUNTIF(C$4:C371,C371)=1,MAX(M$3:M370)+1,""))</f>
        <v/>
      </c>
    </row>
    <row r="372">
      <c r="A372" s="19" t="n"/>
      <c r="B372" s="18" t="n"/>
      <c r="C372" s="18" t="n"/>
      <c r="D372" s="18" t="n"/>
      <c r="E372" s="18" t="n"/>
      <c r="F372" s="15" t="n"/>
      <c r="G372" s="19" t="n"/>
      <c r="H372" s="15">
        <f>IF(B372="","",SUMIF('입금 내역'!$B$4:$B$1003,B372,'입금 내역'!$D$4:$D$1003))</f>
        <v/>
      </c>
      <c r="I372" s="15">
        <f>IF(F372="","",F372-N(H372))</f>
        <v/>
      </c>
      <c r="J372" s="16">
        <f>IF(F372="","",IF(I372&lt;=0,"완납",IF(AND(G372&lt;&gt;"",G372&lt;TODAY()),"연체",IF(N(H372)&gt;0,"부분입금","미입금"))))</f>
        <v/>
      </c>
      <c r="K372" s="17">
        <f>IF(J372="연체",TODAY()-G372,"")</f>
        <v/>
      </c>
      <c r="L372" s="18" t="n"/>
      <c r="M372" s="18">
        <f>IF(C372="","",IF(COUNTIF(C$4:C372,C372)=1,MAX(M$3:M371)+1,""))</f>
        <v/>
      </c>
    </row>
    <row r="373">
      <c r="A373" s="19" t="n"/>
      <c r="B373" s="18" t="n"/>
      <c r="C373" s="18" t="n"/>
      <c r="D373" s="18" t="n"/>
      <c r="E373" s="18" t="n"/>
      <c r="F373" s="15" t="n"/>
      <c r="G373" s="19" t="n"/>
      <c r="H373" s="15">
        <f>IF(B373="","",SUMIF('입금 내역'!$B$4:$B$1003,B373,'입금 내역'!$D$4:$D$1003))</f>
        <v/>
      </c>
      <c r="I373" s="15">
        <f>IF(F373="","",F373-N(H373))</f>
        <v/>
      </c>
      <c r="J373" s="16">
        <f>IF(F373="","",IF(I373&lt;=0,"완납",IF(AND(G373&lt;&gt;"",G373&lt;TODAY()),"연체",IF(N(H373)&gt;0,"부분입금","미입금"))))</f>
        <v/>
      </c>
      <c r="K373" s="17">
        <f>IF(J373="연체",TODAY()-G373,"")</f>
        <v/>
      </c>
      <c r="L373" s="18" t="n"/>
      <c r="M373" s="18">
        <f>IF(C373="","",IF(COUNTIF(C$4:C373,C373)=1,MAX(M$3:M372)+1,""))</f>
        <v/>
      </c>
    </row>
    <row r="374">
      <c r="A374" s="19" t="n"/>
      <c r="B374" s="18" t="n"/>
      <c r="C374" s="18" t="n"/>
      <c r="D374" s="18" t="n"/>
      <c r="E374" s="18" t="n"/>
      <c r="F374" s="15" t="n"/>
      <c r="G374" s="19" t="n"/>
      <c r="H374" s="15">
        <f>IF(B374="","",SUMIF('입금 내역'!$B$4:$B$1003,B374,'입금 내역'!$D$4:$D$1003))</f>
        <v/>
      </c>
      <c r="I374" s="15">
        <f>IF(F374="","",F374-N(H374))</f>
        <v/>
      </c>
      <c r="J374" s="16">
        <f>IF(F374="","",IF(I374&lt;=0,"완납",IF(AND(G374&lt;&gt;"",G374&lt;TODAY()),"연체",IF(N(H374)&gt;0,"부분입금","미입금"))))</f>
        <v/>
      </c>
      <c r="K374" s="17">
        <f>IF(J374="연체",TODAY()-G374,"")</f>
        <v/>
      </c>
      <c r="L374" s="18" t="n"/>
      <c r="M374" s="18">
        <f>IF(C374="","",IF(COUNTIF(C$4:C374,C374)=1,MAX(M$3:M373)+1,""))</f>
        <v/>
      </c>
    </row>
    <row r="375">
      <c r="A375" s="19" t="n"/>
      <c r="B375" s="18" t="n"/>
      <c r="C375" s="18" t="n"/>
      <c r="D375" s="18" t="n"/>
      <c r="E375" s="18" t="n"/>
      <c r="F375" s="15" t="n"/>
      <c r="G375" s="19" t="n"/>
      <c r="H375" s="15">
        <f>IF(B375="","",SUMIF('입금 내역'!$B$4:$B$1003,B375,'입금 내역'!$D$4:$D$1003))</f>
        <v/>
      </c>
      <c r="I375" s="15">
        <f>IF(F375="","",F375-N(H375))</f>
        <v/>
      </c>
      <c r="J375" s="16">
        <f>IF(F375="","",IF(I375&lt;=0,"완납",IF(AND(G375&lt;&gt;"",G375&lt;TODAY()),"연체",IF(N(H375)&gt;0,"부분입금","미입금"))))</f>
        <v/>
      </c>
      <c r="K375" s="17">
        <f>IF(J375="연체",TODAY()-G375,"")</f>
        <v/>
      </c>
      <c r="L375" s="18" t="n"/>
      <c r="M375" s="18">
        <f>IF(C375="","",IF(COUNTIF(C$4:C375,C375)=1,MAX(M$3:M374)+1,""))</f>
        <v/>
      </c>
    </row>
    <row r="376">
      <c r="A376" s="19" t="n"/>
      <c r="B376" s="18" t="n"/>
      <c r="C376" s="18" t="n"/>
      <c r="D376" s="18" t="n"/>
      <c r="E376" s="18" t="n"/>
      <c r="F376" s="15" t="n"/>
      <c r="G376" s="19" t="n"/>
      <c r="H376" s="15">
        <f>IF(B376="","",SUMIF('입금 내역'!$B$4:$B$1003,B376,'입금 내역'!$D$4:$D$1003))</f>
        <v/>
      </c>
      <c r="I376" s="15">
        <f>IF(F376="","",F376-N(H376))</f>
        <v/>
      </c>
      <c r="J376" s="16">
        <f>IF(F376="","",IF(I376&lt;=0,"완납",IF(AND(G376&lt;&gt;"",G376&lt;TODAY()),"연체",IF(N(H376)&gt;0,"부분입금","미입금"))))</f>
        <v/>
      </c>
      <c r="K376" s="17">
        <f>IF(J376="연체",TODAY()-G376,"")</f>
        <v/>
      </c>
      <c r="L376" s="18" t="n"/>
      <c r="M376" s="18">
        <f>IF(C376="","",IF(COUNTIF(C$4:C376,C376)=1,MAX(M$3:M375)+1,""))</f>
        <v/>
      </c>
    </row>
    <row r="377">
      <c r="A377" s="19" t="n"/>
      <c r="B377" s="18" t="n"/>
      <c r="C377" s="18" t="n"/>
      <c r="D377" s="18" t="n"/>
      <c r="E377" s="18" t="n"/>
      <c r="F377" s="15" t="n"/>
      <c r="G377" s="19" t="n"/>
      <c r="H377" s="15">
        <f>IF(B377="","",SUMIF('입금 내역'!$B$4:$B$1003,B377,'입금 내역'!$D$4:$D$1003))</f>
        <v/>
      </c>
      <c r="I377" s="15">
        <f>IF(F377="","",F377-N(H377))</f>
        <v/>
      </c>
      <c r="J377" s="16">
        <f>IF(F377="","",IF(I377&lt;=0,"완납",IF(AND(G377&lt;&gt;"",G377&lt;TODAY()),"연체",IF(N(H377)&gt;0,"부분입금","미입금"))))</f>
        <v/>
      </c>
      <c r="K377" s="17">
        <f>IF(J377="연체",TODAY()-G377,"")</f>
        <v/>
      </c>
      <c r="L377" s="18" t="n"/>
      <c r="M377" s="18">
        <f>IF(C377="","",IF(COUNTIF(C$4:C377,C377)=1,MAX(M$3:M376)+1,""))</f>
        <v/>
      </c>
    </row>
    <row r="378">
      <c r="A378" s="19" t="n"/>
      <c r="B378" s="18" t="n"/>
      <c r="C378" s="18" t="n"/>
      <c r="D378" s="18" t="n"/>
      <c r="E378" s="18" t="n"/>
      <c r="F378" s="15" t="n"/>
      <c r="G378" s="19" t="n"/>
      <c r="H378" s="15">
        <f>IF(B378="","",SUMIF('입금 내역'!$B$4:$B$1003,B378,'입금 내역'!$D$4:$D$1003))</f>
        <v/>
      </c>
      <c r="I378" s="15">
        <f>IF(F378="","",F378-N(H378))</f>
        <v/>
      </c>
      <c r="J378" s="16">
        <f>IF(F378="","",IF(I378&lt;=0,"완납",IF(AND(G378&lt;&gt;"",G378&lt;TODAY()),"연체",IF(N(H378)&gt;0,"부분입금","미입금"))))</f>
        <v/>
      </c>
      <c r="K378" s="17">
        <f>IF(J378="연체",TODAY()-G378,"")</f>
        <v/>
      </c>
      <c r="L378" s="18" t="n"/>
      <c r="M378" s="18">
        <f>IF(C378="","",IF(COUNTIF(C$4:C378,C378)=1,MAX(M$3:M377)+1,""))</f>
        <v/>
      </c>
    </row>
    <row r="379">
      <c r="A379" s="19" t="n"/>
      <c r="B379" s="18" t="n"/>
      <c r="C379" s="18" t="n"/>
      <c r="D379" s="18" t="n"/>
      <c r="E379" s="18" t="n"/>
      <c r="F379" s="15" t="n"/>
      <c r="G379" s="19" t="n"/>
      <c r="H379" s="15">
        <f>IF(B379="","",SUMIF('입금 내역'!$B$4:$B$1003,B379,'입금 내역'!$D$4:$D$1003))</f>
        <v/>
      </c>
      <c r="I379" s="15">
        <f>IF(F379="","",F379-N(H379))</f>
        <v/>
      </c>
      <c r="J379" s="16">
        <f>IF(F379="","",IF(I379&lt;=0,"완납",IF(AND(G379&lt;&gt;"",G379&lt;TODAY()),"연체",IF(N(H379)&gt;0,"부분입금","미입금"))))</f>
        <v/>
      </c>
      <c r="K379" s="17">
        <f>IF(J379="연체",TODAY()-G379,"")</f>
        <v/>
      </c>
      <c r="L379" s="18" t="n"/>
      <c r="M379" s="18">
        <f>IF(C379="","",IF(COUNTIF(C$4:C379,C379)=1,MAX(M$3:M378)+1,""))</f>
        <v/>
      </c>
    </row>
    <row r="380">
      <c r="A380" s="19" t="n"/>
      <c r="B380" s="18" t="n"/>
      <c r="C380" s="18" t="n"/>
      <c r="D380" s="18" t="n"/>
      <c r="E380" s="18" t="n"/>
      <c r="F380" s="15" t="n"/>
      <c r="G380" s="19" t="n"/>
      <c r="H380" s="15">
        <f>IF(B380="","",SUMIF('입금 내역'!$B$4:$B$1003,B380,'입금 내역'!$D$4:$D$1003))</f>
        <v/>
      </c>
      <c r="I380" s="15">
        <f>IF(F380="","",F380-N(H380))</f>
        <v/>
      </c>
      <c r="J380" s="16">
        <f>IF(F380="","",IF(I380&lt;=0,"완납",IF(AND(G380&lt;&gt;"",G380&lt;TODAY()),"연체",IF(N(H380)&gt;0,"부분입금","미입금"))))</f>
        <v/>
      </c>
      <c r="K380" s="17">
        <f>IF(J380="연체",TODAY()-G380,"")</f>
        <v/>
      </c>
      <c r="L380" s="18" t="n"/>
      <c r="M380" s="18">
        <f>IF(C380="","",IF(COUNTIF(C$4:C380,C380)=1,MAX(M$3:M379)+1,""))</f>
        <v/>
      </c>
    </row>
    <row r="381">
      <c r="A381" s="19" t="n"/>
      <c r="B381" s="18" t="n"/>
      <c r="C381" s="18" t="n"/>
      <c r="D381" s="18" t="n"/>
      <c r="E381" s="18" t="n"/>
      <c r="F381" s="15" t="n"/>
      <c r="G381" s="19" t="n"/>
      <c r="H381" s="15">
        <f>IF(B381="","",SUMIF('입금 내역'!$B$4:$B$1003,B381,'입금 내역'!$D$4:$D$1003))</f>
        <v/>
      </c>
      <c r="I381" s="15">
        <f>IF(F381="","",F381-N(H381))</f>
        <v/>
      </c>
      <c r="J381" s="16">
        <f>IF(F381="","",IF(I381&lt;=0,"완납",IF(AND(G381&lt;&gt;"",G381&lt;TODAY()),"연체",IF(N(H381)&gt;0,"부분입금","미입금"))))</f>
        <v/>
      </c>
      <c r="K381" s="17">
        <f>IF(J381="연체",TODAY()-G381,"")</f>
        <v/>
      </c>
      <c r="L381" s="18" t="n"/>
      <c r="M381" s="18">
        <f>IF(C381="","",IF(COUNTIF(C$4:C381,C381)=1,MAX(M$3:M380)+1,""))</f>
        <v/>
      </c>
    </row>
    <row r="382">
      <c r="A382" s="19" t="n"/>
      <c r="B382" s="18" t="n"/>
      <c r="C382" s="18" t="n"/>
      <c r="D382" s="18" t="n"/>
      <c r="E382" s="18" t="n"/>
      <c r="F382" s="15" t="n"/>
      <c r="G382" s="19" t="n"/>
      <c r="H382" s="15">
        <f>IF(B382="","",SUMIF('입금 내역'!$B$4:$B$1003,B382,'입금 내역'!$D$4:$D$1003))</f>
        <v/>
      </c>
      <c r="I382" s="15">
        <f>IF(F382="","",F382-N(H382))</f>
        <v/>
      </c>
      <c r="J382" s="16">
        <f>IF(F382="","",IF(I382&lt;=0,"완납",IF(AND(G382&lt;&gt;"",G382&lt;TODAY()),"연체",IF(N(H382)&gt;0,"부분입금","미입금"))))</f>
        <v/>
      </c>
      <c r="K382" s="17">
        <f>IF(J382="연체",TODAY()-G382,"")</f>
        <v/>
      </c>
      <c r="L382" s="18" t="n"/>
      <c r="M382" s="18">
        <f>IF(C382="","",IF(COUNTIF(C$4:C382,C382)=1,MAX(M$3:M381)+1,""))</f>
        <v/>
      </c>
    </row>
    <row r="383">
      <c r="A383" s="19" t="n"/>
      <c r="B383" s="18" t="n"/>
      <c r="C383" s="18" t="n"/>
      <c r="D383" s="18" t="n"/>
      <c r="E383" s="18" t="n"/>
      <c r="F383" s="15" t="n"/>
      <c r="G383" s="19" t="n"/>
      <c r="H383" s="15">
        <f>IF(B383="","",SUMIF('입금 내역'!$B$4:$B$1003,B383,'입금 내역'!$D$4:$D$1003))</f>
        <v/>
      </c>
      <c r="I383" s="15">
        <f>IF(F383="","",F383-N(H383))</f>
        <v/>
      </c>
      <c r="J383" s="16">
        <f>IF(F383="","",IF(I383&lt;=0,"완납",IF(AND(G383&lt;&gt;"",G383&lt;TODAY()),"연체",IF(N(H383)&gt;0,"부분입금","미입금"))))</f>
        <v/>
      </c>
      <c r="K383" s="17">
        <f>IF(J383="연체",TODAY()-G383,"")</f>
        <v/>
      </c>
      <c r="L383" s="18" t="n"/>
      <c r="M383" s="18">
        <f>IF(C383="","",IF(COUNTIF(C$4:C383,C383)=1,MAX(M$3:M382)+1,""))</f>
        <v/>
      </c>
    </row>
    <row r="384">
      <c r="A384" s="19" t="n"/>
      <c r="B384" s="18" t="n"/>
      <c r="C384" s="18" t="n"/>
      <c r="D384" s="18" t="n"/>
      <c r="E384" s="18" t="n"/>
      <c r="F384" s="15" t="n"/>
      <c r="G384" s="19" t="n"/>
      <c r="H384" s="15">
        <f>IF(B384="","",SUMIF('입금 내역'!$B$4:$B$1003,B384,'입금 내역'!$D$4:$D$1003))</f>
        <v/>
      </c>
      <c r="I384" s="15">
        <f>IF(F384="","",F384-N(H384))</f>
        <v/>
      </c>
      <c r="J384" s="16">
        <f>IF(F384="","",IF(I384&lt;=0,"완납",IF(AND(G384&lt;&gt;"",G384&lt;TODAY()),"연체",IF(N(H384)&gt;0,"부분입금","미입금"))))</f>
        <v/>
      </c>
      <c r="K384" s="17">
        <f>IF(J384="연체",TODAY()-G384,"")</f>
        <v/>
      </c>
      <c r="L384" s="18" t="n"/>
      <c r="M384" s="18">
        <f>IF(C384="","",IF(COUNTIF(C$4:C384,C384)=1,MAX(M$3:M383)+1,""))</f>
        <v/>
      </c>
    </row>
    <row r="385">
      <c r="A385" s="19" t="n"/>
      <c r="B385" s="18" t="n"/>
      <c r="C385" s="18" t="n"/>
      <c r="D385" s="18" t="n"/>
      <c r="E385" s="18" t="n"/>
      <c r="F385" s="15" t="n"/>
      <c r="G385" s="19" t="n"/>
      <c r="H385" s="15">
        <f>IF(B385="","",SUMIF('입금 내역'!$B$4:$B$1003,B385,'입금 내역'!$D$4:$D$1003))</f>
        <v/>
      </c>
      <c r="I385" s="15">
        <f>IF(F385="","",F385-N(H385))</f>
        <v/>
      </c>
      <c r="J385" s="16">
        <f>IF(F385="","",IF(I385&lt;=0,"완납",IF(AND(G385&lt;&gt;"",G385&lt;TODAY()),"연체",IF(N(H385)&gt;0,"부분입금","미입금"))))</f>
        <v/>
      </c>
      <c r="K385" s="17">
        <f>IF(J385="연체",TODAY()-G385,"")</f>
        <v/>
      </c>
      <c r="L385" s="18" t="n"/>
      <c r="M385" s="18">
        <f>IF(C385="","",IF(COUNTIF(C$4:C385,C385)=1,MAX(M$3:M384)+1,""))</f>
        <v/>
      </c>
    </row>
    <row r="386">
      <c r="A386" s="19" t="n"/>
      <c r="B386" s="18" t="n"/>
      <c r="C386" s="18" t="n"/>
      <c r="D386" s="18" t="n"/>
      <c r="E386" s="18" t="n"/>
      <c r="F386" s="15" t="n"/>
      <c r="G386" s="19" t="n"/>
      <c r="H386" s="15">
        <f>IF(B386="","",SUMIF('입금 내역'!$B$4:$B$1003,B386,'입금 내역'!$D$4:$D$1003))</f>
        <v/>
      </c>
      <c r="I386" s="15">
        <f>IF(F386="","",F386-N(H386))</f>
        <v/>
      </c>
      <c r="J386" s="16">
        <f>IF(F386="","",IF(I386&lt;=0,"완납",IF(AND(G386&lt;&gt;"",G386&lt;TODAY()),"연체",IF(N(H386)&gt;0,"부분입금","미입금"))))</f>
        <v/>
      </c>
      <c r="K386" s="17">
        <f>IF(J386="연체",TODAY()-G386,"")</f>
        <v/>
      </c>
      <c r="L386" s="18" t="n"/>
      <c r="M386" s="18">
        <f>IF(C386="","",IF(COUNTIF(C$4:C386,C386)=1,MAX(M$3:M385)+1,""))</f>
        <v/>
      </c>
    </row>
    <row r="387">
      <c r="A387" s="19" t="n"/>
      <c r="B387" s="18" t="n"/>
      <c r="C387" s="18" t="n"/>
      <c r="D387" s="18" t="n"/>
      <c r="E387" s="18" t="n"/>
      <c r="F387" s="15" t="n"/>
      <c r="G387" s="19" t="n"/>
      <c r="H387" s="15">
        <f>IF(B387="","",SUMIF('입금 내역'!$B$4:$B$1003,B387,'입금 내역'!$D$4:$D$1003))</f>
        <v/>
      </c>
      <c r="I387" s="15">
        <f>IF(F387="","",F387-N(H387))</f>
        <v/>
      </c>
      <c r="J387" s="16">
        <f>IF(F387="","",IF(I387&lt;=0,"완납",IF(AND(G387&lt;&gt;"",G387&lt;TODAY()),"연체",IF(N(H387)&gt;0,"부분입금","미입금"))))</f>
        <v/>
      </c>
      <c r="K387" s="17">
        <f>IF(J387="연체",TODAY()-G387,"")</f>
        <v/>
      </c>
      <c r="L387" s="18" t="n"/>
      <c r="M387" s="18">
        <f>IF(C387="","",IF(COUNTIF(C$4:C387,C387)=1,MAX(M$3:M386)+1,""))</f>
        <v/>
      </c>
    </row>
    <row r="388">
      <c r="A388" s="19" t="n"/>
      <c r="B388" s="18" t="n"/>
      <c r="C388" s="18" t="n"/>
      <c r="D388" s="18" t="n"/>
      <c r="E388" s="18" t="n"/>
      <c r="F388" s="15" t="n"/>
      <c r="G388" s="19" t="n"/>
      <c r="H388" s="15">
        <f>IF(B388="","",SUMIF('입금 내역'!$B$4:$B$1003,B388,'입금 내역'!$D$4:$D$1003))</f>
        <v/>
      </c>
      <c r="I388" s="15">
        <f>IF(F388="","",F388-N(H388))</f>
        <v/>
      </c>
      <c r="J388" s="16">
        <f>IF(F388="","",IF(I388&lt;=0,"완납",IF(AND(G388&lt;&gt;"",G388&lt;TODAY()),"연체",IF(N(H388)&gt;0,"부분입금","미입금"))))</f>
        <v/>
      </c>
      <c r="K388" s="17">
        <f>IF(J388="연체",TODAY()-G388,"")</f>
        <v/>
      </c>
      <c r="L388" s="18" t="n"/>
      <c r="M388" s="18">
        <f>IF(C388="","",IF(COUNTIF(C$4:C388,C388)=1,MAX(M$3:M387)+1,""))</f>
        <v/>
      </c>
    </row>
    <row r="389">
      <c r="A389" s="19" t="n"/>
      <c r="B389" s="18" t="n"/>
      <c r="C389" s="18" t="n"/>
      <c r="D389" s="18" t="n"/>
      <c r="E389" s="18" t="n"/>
      <c r="F389" s="15" t="n"/>
      <c r="G389" s="19" t="n"/>
      <c r="H389" s="15">
        <f>IF(B389="","",SUMIF('입금 내역'!$B$4:$B$1003,B389,'입금 내역'!$D$4:$D$1003))</f>
        <v/>
      </c>
      <c r="I389" s="15">
        <f>IF(F389="","",F389-N(H389))</f>
        <v/>
      </c>
      <c r="J389" s="16">
        <f>IF(F389="","",IF(I389&lt;=0,"완납",IF(AND(G389&lt;&gt;"",G389&lt;TODAY()),"연체",IF(N(H389)&gt;0,"부분입금","미입금"))))</f>
        <v/>
      </c>
      <c r="K389" s="17">
        <f>IF(J389="연체",TODAY()-G389,"")</f>
        <v/>
      </c>
      <c r="L389" s="18" t="n"/>
      <c r="M389" s="18">
        <f>IF(C389="","",IF(COUNTIF(C$4:C389,C389)=1,MAX(M$3:M388)+1,""))</f>
        <v/>
      </c>
    </row>
    <row r="390">
      <c r="A390" s="19" t="n"/>
      <c r="B390" s="18" t="n"/>
      <c r="C390" s="18" t="n"/>
      <c r="D390" s="18" t="n"/>
      <c r="E390" s="18" t="n"/>
      <c r="F390" s="15" t="n"/>
      <c r="G390" s="19" t="n"/>
      <c r="H390" s="15">
        <f>IF(B390="","",SUMIF('입금 내역'!$B$4:$B$1003,B390,'입금 내역'!$D$4:$D$1003))</f>
        <v/>
      </c>
      <c r="I390" s="15">
        <f>IF(F390="","",F390-N(H390))</f>
        <v/>
      </c>
      <c r="J390" s="16">
        <f>IF(F390="","",IF(I390&lt;=0,"완납",IF(AND(G390&lt;&gt;"",G390&lt;TODAY()),"연체",IF(N(H390)&gt;0,"부분입금","미입금"))))</f>
        <v/>
      </c>
      <c r="K390" s="17">
        <f>IF(J390="연체",TODAY()-G390,"")</f>
        <v/>
      </c>
      <c r="L390" s="18" t="n"/>
      <c r="M390" s="18">
        <f>IF(C390="","",IF(COUNTIF(C$4:C390,C390)=1,MAX(M$3:M389)+1,""))</f>
        <v/>
      </c>
    </row>
    <row r="391">
      <c r="A391" s="19" t="n"/>
      <c r="B391" s="18" t="n"/>
      <c r="C391" s="18" t="n"/>
      <c r="D391" s="18" t="n"/>
      <c r="E391" s="18" t="n"/>
      <c r="F391" s="15" t="n"/>
      <c r="G391" s="19" t="n"/>
      <c r="H391" s="15">
        <f>IF(B391="","",SUMIF('입금 내역'!$B$4:$B$1003,B391,'입금 내역'!$D$4:$D$1003))</f>
        <v/>
      </c>
      <c r="I391" s="15">
        <f>IF(F391="","",F391-N(H391))</f>
        <v/>
      </c>
      <c r="J391" s="16">
        <f>IF(F391="","",IF(I391&lt;=0,"완납",IF(AND(G391&lt;&gt;"",G391&lt;TODAY()),"연체",IF(N(H391)&gt;0,"부분입금","미입금"))))</f>
        <v/>
      </c>
      <c r="K391" s="17">
        <f>IF(J391="연체",TODAY()-G391,"")</f>
        <v/>
      </c>
      <c r="L391" s="18" t="n"/>
      <c r="M391" s="18">
        <f>IF(C391="","",IF(COUNTIF(C$4:C391,C391)=1,MAX(M$3:M390)+1,""))</f>
        <v/>
      </c>
    </row>
    <row r="392">
      <c r="A392" s="19" t="n"/>
      <c r="B392" s="18" t="n"/>
      <c r="C392" s="18" t="n"/>
      <c r="D392" s="18" t="n"/>
      <c r="E392" s="18" t="n"/>
      <c r="F392" s="15" t="n"/>
      <c r="G392" s="19" t="n"/>
      <c r="H392" s="15">
        <f>IF(B392="","",SUMIF('입금 내역'!$B$4:$B$1003,B392,'입금 내역'!$D$4:$D$1003))</f>
        <v/>
      </c>
      <c r="I392" s="15">
        <f>IF(F392="","",F392-N(H392))</f>
        <v/>
      </c>
      <c r="J392" s="16">
        <f>IF(F392="","",IF(I392&lt;=0,"완납",IF(AND(G392&lt;&gt;"",G392&lt;TODAY()),"연체",IF(N(H392)&gt;0,"부분입금","미입금"))))</f>
        <v/>
      </c>
      <c r="K392" s="17">
        <f>IF(J392="연체",TODAY()-G392,"")</f>
        <v/>
      </c>
      <c r="L392" s="18" t="n"/>
      <c r="M392" s="18">
        <f>IF(C392="","",IF(COUNTIF(C$4:C392,C392)=1,MAX(M$3:M391)+1,""))</f>
        <v/>
      </c>
    </row>
    <row r="393">
      <c r="A393" s="19" t="n"/>
      <c r="B393" s="18" t="n"/>
      <c r="C393" s="18" t="n"/>
      <c r="D393" s="18" t="n"/>
      <c r="E393" s="18" t="n"/>
      <c r="F393" s="15" t="n"/>
      <c r="G393" s="19" t="n"/>
      <c r="H393" s="15">
        <f>IF(B393="","",SUMIF('입금 내역'!$B$4:$B$1003,B393,'입금 내역'!$D$4:$D$1003))</f>
        <v/>
      </c>
      <c r="I393" s="15">
        <f>IF(F393="","",F393-N(H393))</f>
        <v/>
      </c>
      <c r="J393" s="16">
        <f>IF(F393="","",IF(I393&lt;=0,"완납",IF(AND(G393&lt;&gt;"",G393&lt;TODAY()),"연체",IF(N(H393)&gt;0,"부분입금","미입금"))))</f>
        <v/>
      </c>
      <c r="K393" s="17">
        <f>IF(J393="연체",TODAY()-G393,"")</f>
        <v/>
      </c>
      <c r="L393" s="18" t="n"/>
      <c r="M393" s="18">
        <f>IF(C393="","",IF(COUNTIF(C$4:C393,C393)=1,MAX(M$3:M392)+1,""))</f>
        <v/>
      </c>
    </row>
    <row r="394">
      <c r="A394" s="19" t="n"/>
      <c r="B394" s="18" t="n"/>
      <c r="C394" s="18" t="n"/>
      <c r="D394" s="18" t="n"/>
      <c r="E394" s="18" t="n"/>
      <c r="F394" s="15" t="n"/>
      <c r="G394" s="19" t="n"/>
      <c r="H394" s="15">
        <f>IF(B394="","",SUMIF('입금 내역'!$B$4:$B$1003,B394,'입금 내역'!$D$4:$D$1003))</f>
        <v/>
      </c>
      <c r="I394" s="15">
        <f>IF(F394="","",F394-N(H394))</f>
        <v/>
      </c>
      <c r="J394" s="16">
        <f>IF(F394="","",IF(I394&lt;=0,"완납",IF(AND(G394&lt;&gt;"",G394&lt;TODAY()),"연체",IF(N(H394)&gt;0,"부분입금","미입금"))))</f>
        <v/>
      </c>
      <c r="K394" s="17">
        <f>IF(J394="연체",TODAY()-G394,"")</f>
        <v/>
      </c>
      <c r="L394" s="18" t="n"/>
      <c r="M394" s="18">
        <f>IF(C394="","",IF(COUNTIF(C$4:C394,C394)=1,MAX(M$3:M393)+1,""))</f>
        <v/>
      </c>
    </row>
    <row r="395">
      <c r="A395" s="19" t="n"/>
      <c r="B395" s="18" t="n"/>
      <c r="C395" s="18" t="n"/>
      <c r="D395" s="18" t="n"/>
      <c r="E395" s="18" t="n"/>
      <c r="F395" s="15" t="n"/>
      <c r="G395" s="19" t="n"/>
      <c r="H395" s="15">
        <f>IF(B395="","",SUMIF('입금 내역'!$B$4:$B$1003,B395,'입금 내역'!$D$4:$D$1003))</f>
        <v/>
      </c>
      <c r="I395" s="15">
        <f>IF(F395="","",F395-N(H395))</f>
        <v/>
      </c>
      <c r="J395" s="16">
        <f>IF(F395="","",IF(I395&lt;=0,"완납",IF(AND(G395&lt;&gt;"",G395&lt;TODAY()),"연체",IF(N(H395)&gt;0,"부분입금","미입금"))))</f>
        <v/>
      </c>
      <c r="K395" s="17">
        <f>IF(J395="연체",TODAY()-G395,"")</f>
        <v/>
      </c>
      <c r="L395" s="18" t="n"/>
      <c r="M395" s="18">
        <f>IF(C395="","",IF(COUNTIF(C$4:C395,C395)=1,MAX(M$3:M394)+1,""))</f>
        <v/>
      </c>
    </row>
    <row r="396">
      <c r="A396" s="19" t="n"/>
      <c r="B396" s="18" t="n"/>
      <c r="C396" s="18" t="n"/>
      <c r="D396" s="18" t="n"/>
      <c r="E396" s="18" t="n"/>
      <c r="F396" s="15" t="n"/>
      <c r="G396" s="19" t="n"/>
      <c r="H396" s="15">
        <f>IF(B396="","",SUMIF('입금 내역'!$B$4:$B$1003,B396,'입금 내역'!$D$4:$D$1003))</f>
        <v/>
      </c>
      <c r="I396" s="15">
        <f>IF(F396="","",F396-N(H396))</f>
        <v/>
      </c>
      <c r="J396" s="16">
        <f>IF(F396="","",IF(I396&lt;=0,"완납",IF(AND(G396&lt;&gt;"",G396&lt;TODAY()),"연체",IF(N(H396)&gt;0,"부분입금","미입금"))))</f>
        <v/>
      </c>
      <c r="K396" s="17">
        <f>IF(J396="연체",TODAY()-G396,"")</f>
        <v/>
      </c>
      <c r="L396" s="18" t="n"/>
      <c r="M396" s="18">
        <f>IF(C396="","",IF(COUNTIF(C$4:C396,C396)=1,MAX(M$3:M395)+1,""))</f>
        <v/>
      </c>
    </row>
    <row r="397">
      <c r="A397" s="19" t="n"/>
      <c r="B397" s="18" t="n"/>
      <c r="C397" s="18" t="n"/>
      <c r="D397" s="18" t="n"/>
      <c r="E397" s="18" t="n"/>
      <c r="F397" s="15" t="n"/>
      <c r="G397" s="19" t="n"/>
      <c r="H397" s="15">
        <f>IF(B397="","",SUMIF('입금 내역'!$B$4:$B$1003,B397,'입금 내역'!$D$4:$D$1003))</f>
        <v/>
      </c>
      <c r="I397" s="15">
        <f>IF(F397="","",F397-N(H397))</f>
        <v/>
      </c>
      <c r="J397" s="16">
        <f>IF(F397="","",IF(I397&lt;=0,"완납",IF(AND(G397&lt;&gt;"",G397&lt;TODAY()),"연체",IF(N(H397)&gt;0,"부분입금","미입금"))))</f>
        <v/>
      </c>
      <c r="K397" s="17">
        <f>IF(J397="연체",TODAY()-G397,"")</f>
        <v/>
      </c>
      <c r="L397" s="18" t="n"/>
      <c r="M397" s="18">
        <f>IF(C397="","",IF(COUNTIF(C$4:C397,C397)=1,MAX(M$3:M396)+1,""))</f>
        <v/>
      </c>
    </row>
    <row r="398">
      <c r="A398" s="19" t="n"/>
      <c r="B398" s="18" t="n"/>
      <c r="C398" s="18" t="n"/>
      <c r="D398" s="18" t="n"/>
      <c r="E398" s="18" t="n"/>
      <c r="F398" s="15" t="n"/>
      <c r="G398" s="19" t="n"/>
      <c r="H398" s="15">
        <f>IF(B398="","",SUMIF('입금 내역'!$B$4:$B$1003,B398,'입금 내역'!$D$4:$D$1003))</f>
        <v/>
      </c>
      <c r="I398" s="15">
        <f>IF(F398="","",F398-N(H398))</f>
        <v/>
      </c>
      <c r="J398" s="16">
        <f>IF(F398="","",IF(I398&lt;=0,"완납",IF(AND(G398&lt;&gt;"",G398&lt;TODAY()),"연체",IF(N(H398)&gt;0,"부분입금","미입금"))))</f>
        <v/>
      </c>
      <c r="K398" s="17">
        <f>IF(J398="연체",TODAY()-G398,"")</f>
        <v/>
      </c>
      <c r="L398" s="18" t="n"/>
      <c r="M398" s="18">
        <f>IF(C398="","",IF(COUNTIF(C$4:C398,C398)=1,MAX(M$3:M397)+1,""))</f>
        <v/>
      </c>
    </row>
    <row r="399">
      <c r="A399" s="19" t="n"/>
      <c r="B399" s="18" t="n"/>
      <c r="C399" s="18" t="n"/>
      <c r="D399" s="18" t="n"/>
      <c r="E399" s="18" t="n"/>
      <c r="F399" s="15" t="n"/>
      <c r="G399" s="19" t="n"/>
      <c r="H399" s="15">
        <f>IF(B399="","",SUMIF('입금 내역'!$B$4:$B$1003,B399,'입금 내역'!$D$4:$D$1003))</f>
        <v/>
      </c>
      <c r="I399" s="15">
        <f>IF(F399="","",F399-N(H399))</f>
        <v/>
      </c>
      <c r="J399" s="16">
        <f>IF(F399="","",IF(I399&lt;=0,"완납",IF(AND(G399&lt;&gt;"",G399&lt;TODAY()),"연체",IF(N(H399)&gt;0,"부분입금","미입금"))))</f>
        <v/>
      </c>
      <c r="K399" s="17">
        <f>IF(J399="연체",TODAY()-G399,"")</f>
        <v/>
      </c>
      <c r="L399" s="18" t="n"/>
      <c r="M399" s="18">
        <f>IF(C399="","",IF(COUNTIF(C$4:C399,C399)=1,MAX(M$3:M398)+1,""))</f>
        <v/>
      </c>
    </row>
    <row r="400">
      <c r="A400" s="19" t="n"/>
      <c r="B400" s="18" t="n"/>
      <c r="C400" s="18" t="n"/>
      <c r="D400" s="18" t="n"/>
      <c r="E400" s="18" t="n"/>
      <c r="F400" s="15" t="n"/>
      <c r="G400" s="19" t="n"/>
      <c r="H400" s="15">
        <f>IF(B400="","",SUMIF('입금 내역'!$B$4:$B$1003,B400,'입금 내역'!$D$4:$D$1003))</f>
        <v/>
      </c>
      <c r="I400" s="15">
        <f>IF(F400="","",F400-N(H400))</f>
        <v/>
      </c>
      <c r="J400" s="16">
        <f>IF(F400="","",IF(I400&lt;=0,"완납",IF(AND(G400&lt;&gt;"",G400&lt;TODAY()),"연체",IF(N(H400)&gt;0,"부분입금","미입금"))))</f>
        <v/>
      </c>
      <c r="K400" s="17">
        <f>IF(J400="연체",TODAY()-G400,"")</f>
        <v/>
      </c>
      <c r="L400" s="18" t="n"/>
      <c r="M400" s="18">
        <f>IF(C400="","",IF(COUNTIF(C$4:C400,C400)=1,MAX(M$3:M399)+1,""))</f>
        <v/>
      </c>
    </row>
    <row r="401">
      <c r="A401" s="19" t="n"/>
      <c r="B401" s="18" t="n"/>
      <c r="C401" s="18" t="n"/>
      <c r="D401" s="18" t="n"/>
      <c r="E401" s="18" t="n"/>
      <c r="F401" s="15" t="n"/>
      <c r="G401" s="19" t="n"/>
      <c r="H401" s="15">
        <f>IF(B401="","",SUMIF('입금 내역'!$B$4:$B$1003,B401,'입금 내역'!$D$4:$D$1003))</f>
        <v/>
      </c>
      <c r="I401" s="15">
        <f>IF(F401="","",F401-N(H401))</f>
        <v/>
      </c>
      <c r="J401" s="16">
        <f>IF(F401="","",IF(I401&lt;=0,"완납",IF(AND(G401&lt;&gt;"",G401&lt;TODAY()),"연체",IF(N(H401)&gt;0,"부분입금","미입금"))))</f>
        <v/>
      </c>
      <c r="K401" s="17">
        <f>IF(J401="연체",TODAY()-G401,"")</f>
        <v/>
      </c>
      <c r="L401" s="18" t="n"/>
      <c r="M401" s="18">
        <f>IF(C401="","",IF(COUNTIF(C$4:C401,C401)=1,MAX(M$3:M400)+1,""))</f>
        <v/>
      </c>
    </row>
    <row r="402">
      <c r="A402" s="19" t="n"/>
      <c r="B402" s="18" t="n"/>
      <c r="C402" s="18" t="n"/>
      <c r="D402" s="18" t="n"/>
      <c r="E402" s="18" t="n"/>
      <c r="F402" s="15" t="n"/>
      <c r="G402" s="19" t="n"/>
      <c r="H402" s="15">
        <f>IF(B402="","",SUMIF('입금 내역'!$B$4:$B$1003,B402,'입금 내역'!$D$4:$D$1003))</f>
        <v/>
      </c>
      <c r="I402" s="15">
        <f>IF(F402="","",F402-N(H402))</f>
        <v/>
      </c>
      <c r="J402" s="16">
        <f>IF(F402="","",IF(I402&lt;=0,"완납",IF(AND(G402&lt;&gt;"",G402&lt;TODAY()),"연체",IF(N(H402)&gt;0,"부분입금","미입금"))))</f>
        <v/>
      </c>
      <c r="K402" s="17">
        <f>IF(J402="연체",TODAY()-G402,"")</f>
        <v/>
      </c>
      <c r="L402" s="18" t="n"/>
      <c r="M402" s="18">
        <f>IF(C402="","",IF(COUNTIF(C$4:C402,C402)=1,MAX(M$3:M401)+1,""))</f>
        <v/>
      </c>
    </row>
    <row r="403">
      <c r="A403" s="19" t="n"/>
      <c r="B403" s="18" t="n"/>
      <c r="C403" s="18" t="n"/>
      <c r="D403" s="18" t="n"/>
      <c r="E403" s="18" t="n"/>
      <c r="F403" s="15" t="n"/>
      <c r="G403" s="19" t="n"/>
      <c r="H403" s="15">
        <f>IF(B403="","",SUMIF('입금 내역'!$B$4:$B$1003,B403,'입금 내역'!$D$4:$D$1003))</f>
        <v/>
      </c>
      <c r="I403" s="15">
        <f>IF(F403="","",F403-N(H403))</f>
        <v/>
      </c>
      <c r="J403" s="16">
        <f>IF(F403="","",IF(I403&lt;=0,"완납",IF(AND(G403&lt;&gt;"",G403&lt;TODAY()),"연체",IF(N(H403)&gt;0,"부분입금","미입금"))))</f>
        <v/>
      </c>
      <c r="K403" s="17">
        <f>IF(J403="연체",TODAY()-G403,"")</f>
        <v/>
      </c>
      <c r="L403" s="18" t="n"/>
      <c r="M403" s="18">
        <f>IF(C403="","",IF(COUNTIF(C$4:C403,C403)=1,MAX(M$3:M402)+1,""))</f>
        <v/>
      </c>
    </row>
    <row r="404">
      <c r="A404" s="19" t="n"/>
      <c r="B404" s="18" t="n"/>
      <c r="C404" s="18" t="n"/>
      <c r="D404" s="18" t="n"/>
      <c r="E404" s="18" t="n"/>
      <c r="F404" s="15" t="n"/>
      <c r="G404" s="19" t="n"/>
      <c r="H404" s="15">
        <f>IF(B404="","",SUMIF('입금 내역'!$B$4:$B$1003,B404,'입금 내역'!$D$4:$D$1003))</f>
        <v/>
      </c>
      <c r="I404" s="15">
        <f>IF(F404="","",F404-N(H404))</f>
        <v/>
      </c>
      <c r="J404" s="16">
        <f>IF(F404="","",IF(I404&lt;=0,"완납",IF(AND(G404&lt;&gt;"",G404&lt;TODAY()),"연체",IF(N(H404)&gt;0,"부분입금","미입금"))))</f>
        <v/>
      </c>
      <c r="K404" s="17">
        <f>IF(J404="연체",TODAY()-G404,"")</f>
        <v/>
      </c>
      <c r="L404" s="18" t="n"/>
      <c r="M404" s="18">
        <f>IF(C404="","",IF(COUNTIF(C$4:C404,C404)=1,MAX(M$3:M403)+1,""))</f>
        <v/>
      </c>
    </row>
    <row r="405">
      <c r="A405" s="19" t="n"/>
      <c r="B405" s="18" t="n"/>
      <c r="C405" s="18" t="n"/>
      <c r="D405" s="18" t="n"/>
      <c r="E405" s="18" t="n"/>
      <c r="F405" s="15" t="n"/>
      <c r="G405" s="19" t="n"/>
      <c r="H405" s="15">
        <f>IF(B405="","",SUMIF('입금 내역'!$B$4:$B$1003,B405,'입금 내역'!$D$4:$D$1003))</f>
        <v/>
      </c>
      <c r="I405" s="15">
        <f>IF(F405="","",F405-N(H405))</f>
        <v/>
      </c>
      <c r="J405" s="16">
        <f>IF(F405="","",IF(I405&lt;=0,"완납",IF(AND(G405&lt;&gt;"",G405&lt;TODAY()),"연체",IF(N(H405)&gt;0,"부분입금","미입금"))))</f>
        <v/>
      </c>
      <c r="K405" s="17">
        <f>IF(J405="연체",TODAY()-G405,"")</f>
        <v/>
      </c>
      <c r="L405" s="18" t="n"/>
      <c r="M405" s="18">
        <f>IF(C405="","",IF(COUNTIF(C$4:C405,C405)=1,MAX(M$3:M404)+1,""))</f>
        <v/>
      </c>
    </row>
    <row r="406">
      <c r="A406" s="19" t="n"/>
      <c r="B406" s="18" t="n"/>
      <c r="C406" s="18" t="n"/>
      <c r="D406" s="18" t="n"/>
      <c r="E406" s="18" t="n"/>
      <c r="F406" s="15" t="n"/>
      <c r="G406" s="19" t="n"/>
      <c r="H406" s="15">
        <f>IF(B406="","",SUMIF('입금 내역'!$B$4:$B$1003,B406,'입금 내역'!$D$4:$D$1003))</f>
        <v/>
      </c>
      <c r="I406" s="15">
        <f>IF(F406="","",F406-N(H406))</f>
        <v/>
      </c>
      <c r="J406" s="16">
        <f>IF(F406="","",IF(I406&lt;=0,"완납",IF(AND(G406&lt;&gt;"",G406&lt;TODAY()),"연체",IF(N(H406)&gt;0,"부분입금","미입금"))))</f>
        <v/>
      </c>
      <c r="K406" s="17">
        <f>IF(J406="연체",TODAY()-G406,"")</f>
        <v/>
      </c>
      <c r="L406" s="18" t="n"/>
      <c r="M406" s="18">
        <f>IF(C406="","",IF(COUNTIF(C$4:C406,C406)=1,MAX(M$3:M405)+1,""))</f>
        <v/>
      </c>
    </row>
    <row r="407">
      <c r="A407" s="19" t="n"/>
      <c r="B407" s="18" t="n"/>
      <c r="C407" s="18" t="n"/>
      <c r="D407" s="18" t="n"/>
      <c r="E407" s="18" t="n"/>
      <c r="F407" s="15" t="n"/>
      <c r="G407" s="19" t="n"/>
      <c r="H407" s="15">
        <f>IF(B407="","",SUMIF('입금 내역'!$B$4:$B$1003,B407,'입금 내역'!$D$4:$D$1003))</f>
        <v/>
      </c>
      <c r="I407" s="15">
        <f>IF(F407="","",F407-N(H407))</f>
        <v/>
      </c>
      <c r="J407" s="16">
        <f>IF(F407="","",IF(I407&lt;=0,"완납",IF(AND(G407&lt;&gt;"",G407&lt;TODAY()),"연체",IF(N(H407)&gt;0,"부분입금","미입금"))))</f>
        <v/>
      </c>
      <c r="K407" s="17">
        <f>IF(J407="연체",TODAY()-G407,"")</f>
        <v/>
      </c>
      <c r="L407" s="18" t="n"/>
      <c r="M407" s="18">
        <f>IF(C407="","",IF(COUNTIF(C$4:C407,C407)=1,MAX(M$3:M406)+1,""))</f>
        <v/>
      </c>
    </row>
    <row r="408">
      <c r="A408" s="19" t="n"/>
      <c r="B408" s="18" t="n"/>
      <c r="C408" s="18" t="n"/>
      <c r="D408" s="18" t="n"/>
      <c r="E408" s="18" t="n"/>
      <c r="F408" s="15" t="n"/>
      <c r="G408" s="19" t="n"/>
      <c r="H408" s="15">
        <f>IF(B408="","",SUMIF('입금 내역'!$B$4:$B$1003,B408,'입금 내역'!$D$4:$D$1003))</f>
        <v/>
      </c>
      <c r="I408" s="15">
        <f>IF(F408="","",F408-N(H408))</f>
        <v/>
      </c>
      <c r="J408" s="16">
        <f>IF(F408="","",IF(I408&lt;=0,"완납",IF(AND(G408&lt;&gt;"",G408&lt;TODAY()),"연체",IF(N(H408)&gt;0,"부분입금","미입금"))))</f>
        <v/>
      </c>
      <c r="K408" s="17">
        <f>IF(J408="연체",TODAY()-G408,"")</f>
        <v/>
      </c>
      <c r="L408" s="18" t="n"/>
      <c r="M408" s="18">
        <f>IF(C408="","",IF(COUNTIF(C$4:C408,C408)=1,MAX(M$3:M407)+1,""))</f>
        <v/>
      </c>
    </row>
    <row r="409">
      <c r="A409" s="19" t="n"/>
      <c r="B409" s="18" t="n"/>
      <c r="C409" s="18" t="n"/>
      <c r="D409" s="18" t="n"/>
      <c r="E409" s="18" t="n"/>
      <c r="F409" s="15" t="n"/>
      <c r="G409" s="19" t="n"/>
      <c r="H409" s="15">
        <f>IF(B409="","",SUMIF('입금 내역'!$B$4:$B$1003,B409,'입금 내역'!$D$4:$D$1003))</f>
        <v/>
      </c>
      <c r="I409" s="15">
        <f>IF(F409="","",F409-N(H409))</f>
        <v/>
      </c>
      <c r="J409" s="16">
        <f>IF(F409="","",IF(I409&lt;=0,"완납",IF(AND(G409&lt;&gt;"",G409&lt;TODAY()),"연체",IF(N(H409)&gt;0,"부분입금","미입금"))))</f>
        <v/>
      </c>
      <c r="K409" s="17">
        <f>IF(J409="연체",TODAY()-G409,"")</f>
        <v/>
      </c>
      <c r="L409" s="18" t="n"/>
      <c r="M409" s="18">
        <f>IF(C409="","",IF(COUNTIF(C$4:C409,C409)=1,MAX(M$3:M408)+1,""))</f>
        <v/>
      </c>
    </row>
    <row r="410">
      <c r="A410" s="19" t="n"/>
      <c r="B410" s="18" t="n"/>
      <c r="C410" s="18" t="n"/>
      <c r="D410" s="18" t="n"/>
      <c r="E410" s="18" t="n"/>
      <c r="F410" s="15" t="n"/>
      <c r="G410" s="19" t="n"/>
      <c r="H410" s="15">
        <f>IF(B410="","",SUMIF('입금 내역'!$B$4:$B$1003,B410,'입금 내역'!$D$4:$D$1003))</f>
        <v/>
      </c>
      <c r="I410" s="15">
        <f>IF(F410="","",F410-N(H410))</f>
        <v/>
      </c>
      <c r="J410" s="16">
        <f>IF(F410="","",IF(I410&lt;=0,"완납",IF(AND(G410&lt;&gt;"",G410&lt;TODAY()),"연체",IF(N(H410)&gt;0,"부분입금","미입금"))))</f>
        <v/>
      </c>
      <c r="K410" s="17">
        <f>IF(J410="연체",TODAY()-G410,"")</f>
        <v/>
      </c>
      <c r="L410" s="18" t="n"/>
      <c r="M410" s="18">
        <f>IF(C410="","",IF(COUNTIF(C$4:C410,C410)=1,MAX(M$3:M409)+1,""))</f>
        <v/>
      </c>
    </row>
    <row r="411">
      <c r="A411" s="19" t="n"/>
      <c r="B411" s="18" t="n"/>
      <c r="C411" s="18" t="n"/>
      <c r="D411" s="18" t="n"/>
      <c r="E411" s="18" t="n"/>
      <c r="F411" s="15" t="n"/>
      <c r="G411" s="19" t="n"/>
      <c r="H411" s="15">
        <f>IF(B411="","",SUMIF('입금 내역'!$B$4:$B$1003,B411,'입금 내역'!$D$4:$D$1003))</f>
        <v/>
      </c>
      <c r="I411" s="15">
        <f>IF(F411="","",F411-N(H411))</f>
        <v/>
      </c>
      <c r="J411" s="16">
        <f>IF(F411="","",IF(I411&lt;=0,"완납",IF(AND(G411&lt;&gt;"",G411&lt;TODAY()),"연체",IF(N(H411)&gt;0,"부분입금","미입금"))))</f>
        <v/>
      </c>
      <c r="K411" s="17">
        <f>IF(J411="연체",TODAY()-G411,"")</f>
        <v/>
      </c>
      <c r="L411" s="18" t="n"/>
      <c r="M411" s="18">
        <f>IF(C411="","",IF(COUNTIF(C$4:C411,C411)=1,MAX(M$3:M410)+1,""))</f>
        <v/>
      </c>
    </row>
    <row r="412">
      <c r="A412" s="19" t="n"/>
      <c r="B412" s="18" t="n"/>
      <c r="C412" s="18" t="n"/>
      <c r="D412" s="18" t="n"/>
      <c r="E412" s="18" t="n"/>
      <c r="F412" s="15" t="n"/>
      <c r="G412" s="19" t="n"/>
      <c r="H412" s="15">
        <f>IF(B412="","",SUMIF('입금 내역'!$B$4:$B$1003,B412,'입금 내역'!$D$4:$D$1003))</f>
        <v/>
      </c>
      <c r="I412" s="15">
        <f>IF(F412="","",F412-N(H412))</f>
        <v/>
      </c>
      <c r="J412" s="16">
        <f>IF(F412="","",IF(I412&lt;=0,"완납",IF(AND(G412&lt;&gt;"",G412&lt;TODAY()),"연체",IF(N(H412)&gt;0,"부분입금","미입금"))))</f>
        <v/>
      </c>
      <c r="K412" s="17">
        <f>IF(J412="연체",TODAY()-G412,"")</f>
        <v/>
      </c>
      <c r="L412" s="18" t="n"/>
      <c r="M412" s="18">
        <f>IF(C412="","",IF(COUNTIF(C$4:C412,C412)=1,MAX(M$3:M411)+1,""))</f>
        <v/>
      </c>
    </row>
    <row r="413">
      <c r="A413" s="19" t="n"/>
      <c r="B413" s="18" t="n"/>
      <c r="C413" s="18" t="n"/>
      <c r="D413" s="18" t="n"/>
      <c r="E413" s="18" t="n"/>
      <c r="F413" s="15" t="n"/>
      <c r="G413" s="19" t="n"/>
      <c r="H413" s="15">
        <f>IF(B413="","",SUMIF('입금 내역'!$B$4:$B$1003,B413,'입금 내역'!$D$4:$D$1003))</f>
        <v/>
      </c>
      <c r="I413" s="15">
        <f>IF(F413="","",F413-N(H413))</f>
        <v/>
      </c>
      <c r="J413" s="16">
        <f>IF(F413="","",IF(I413&lt;=0,"완납",IF(AND(G413&lt;&gt;"",G413&lt;TODAY()),"연체",IF(N(H413)&gt;0,"부분입금","미입금"))))</f>
        <v/>
      </c>
      <c r="K413" s="17">
        <f>IF(J413="연체",TODAY()-G413,"")</f>
        <v/>
      </c>
      <c r="L413" s="18" t="n"/>
      <c r="M413" s="18">
        <f>IF(C413="","",IF(COUNTIF(C$4:C413,C413)=1,MAX(M$3:M412)+1,""))</f>
        <v/>
      </c>
    </row>
    <row r="414">
      <c r="A414" s="19" t="n"/>
      <c r="B414" s="18" t="n"/>
      <c r="C414" s="18" t="n"/>
      <c r="D414" s="18" t="n"/>
      <c r="E414" s="18" t="n"/>
      <c r="F414" s="15" t="n"/>
      <c r="G414" s="19" t="n"/>
      <c r="H414" s="15">
        <f>IF(B414="","",SUMIF('입금 내역'!$B$4:$B$1003,B414,'입금 내역'!$D$4:$D$1003))</f>
        <v/>
      </c>
      <c r="I414" s="15">
        <f>IF(F414="","",F414-N(H414))</f>
        <v/>
      </c>
      <c r="J414" s="16">
        <f>IF(F414="","",IF(I414&lt;=0,"완납",IF(AND(G414&lt;&gt;"",G414&lt;TODAY()),"연체",IF(N(H414)&gt;0,"부분입금","미입금"))))</f>
        <v/>
      </c>
      <c r="K414" s="17">
        <f>IF(J414="연체",TODAY()-G414,"")</f>
        <v/>
      </c>
      <c r="L414" s="18" t="n"/>
      <c r="M414" s="18">
        <f>IF(C414="","",IF(COUNTIF(C$4:C414,C414)=1,MAX(M$3:M413)+1,""))</f>
        <v/>
      </c>
    </row>
    <row r="415">
      <c r="A415" s="19" t="n"/>
      <c r="B415" s="18" t="n"/>
      <c r="C415" s="18" t="n"/>
      <c r="D415" s="18" t="n"/>
      <c r="E415" s="18" t="n"/>
      <c r="F415" s="15" t="n"/>
      <c r="G415" s="19" t="n"/>
      <c r="H415" s="15">
        <f>IF(B415="","",SUMIF('입금 내역'!$B$4:$B$1003,B415,'입금 내역'!$D$4:$D$1003))</f>
        <v/>
      </c>
      <c r="I415" s="15">
        <f>IF(F415="","",F415-N(H415))</f>
        <v/>
      </c>
      <c r="J415" s="16">
        <f>IF(F415="","",IF(I415&lt;=0,"완납",IF(AND(G415&lt;&gt;"",G415&lt;TODAY()),"연체",IF(N(H415)&gt;0,"부분입금","미입금"))))</f>
        <v/>
      </c>
      <c r="K415" s="17">
        <f>IF(J415="연체",TODAY()-G415,"")</f>
        <v/>
      </c>
      <c r="L415" s="18" t="n"/>
      <c r="M415" s="18">
        <f>IF(C415="","",IF(COUNTIF(C$4:C415,C415)=1,MAX(M$3:M414)+1,""))</f>
        <v/>
      </c>
    </row>
    <row r="416">
      <c r="A416" s="19" t="n"/>
      <c r="B416" s="18" t="n"/>
      <c r="C416" s="18" t="n"/>
      <c r="D416" s="18" t="n"/>
      <c r="E416" s="18" t="n"/>
      <c r="F416" s="15" t="n"/>
      <c r="G416" s="19" t="n"/>
      <c r="H416" s="15">
        <f>IF(B416="","",SUMIF('입금 내역'!$B$4:$B$1003,B416,'입금 내역'!$D$4:$D$1003))</f>
        <v/>
      </c>
      <c r="I416" s="15">
        <f>IF(F416="","",F416-N(H416))</f>
        <v/>
      </c>
      <c r="J416" s="16">
        <f>IF(F416="","",IF(I416&lt;=0,"완납",IF(AND(G416&lt;&gt;"",G416&lt;TODAY()),"연체",IF(N(H416)&gt;0,"부분입금","미입금"))))</f>
        <v/>
      </c>
      <c r="K416" s="17">
        <f>IF(J416="연체",TODAY()-G416,"")</f>
        <v/>
      </c>
      <c r="L416" s="18" t="n"/>
      <c r="M416" s="18">
        <f>IF(C416="","",IF(COUNTIF(C$4:C416,C416)=1,MAX(M$3:M415)+1,""))</f>
        <v/>
      </c>
    </row>
    <row r="417">
      <c r="A417" s="19" t="n"/>
      <c r="B417" s="18" t="n"/>
      <c r="C417" s="18" t="n"/>
      <c r="D417" s="18" t="n"/>
      <c r="E417" s="18" t="n"/>
      <c r="F417" s="15" t="n"/>
      <c r="G417" s="19" t="n"/>
      <c r="H417" s="15">
        <f>IF(B417="","",SUMIF('입금 내역'!$B$4:$B$1003,B417,'입금 내역'!$D$4:$D$1003))</f>
        <v/>
      </c>
      <c r="I417" s="15">
        <f>IF(F417="","",F417-N(H417))</f>
        <v/>
      </c>
      <c r="J417" s="16">
        <f>IF(F417="","",IF(I417&lt;=0,"완납",IF(AND(G417&lt;&gt;"",G417&lt;TODAY()),"연체",IF(N(H417)&gt;0,"부분입금","미입금"))))</f>
        <v/>
      </c>
      <c r="K417" s="17">
        <f>IF(J417="연체",TODAY()-G417,"")</f>
        <v/>
      </c>
      <c r="L417" s="18" t="n"/>
      <c r="M417" s="18">
        <f>IF(C417="","",IF(COUNTIF(C$4:C417,C417)=1,MAX(M$3:M416)+1,""))</f>
        <v/>
      </c>
    </row>
    <row r="418">
      <c r="A418" s="19" t="n"/>
      <c r="B418" s="18" t="n"/>
      <c r="C418" s="18" t="n"/>
      <c r="D418" s="18" t="n"/>
      <c r="E418" s="18" t="n"/>
      <c r="F418" s="15" t="n"/>
      <c r="G418" s="19" t="n"/>
      <c r="H418" s="15">
        <f>IF(B418="","",SUMIF('입금 내역'!$B$4:$B$1003,B418,'입금 내역'!$D$4:$D$1003))</f>
        <v/>
      </c>
      <c r="I418" s="15">
        <f>IF(F418="","",F418-N(H418))</f>
        <v/>
      </c>
      <c r="J418" s="16">
        <f>IF(F418="","",IF(I418&lt;=0,"완납",IF(AND(G418&lt;&gt;"",G418&lt;TODAY()),"연체",IF(N(H418)&gt;0,"부분입금","미입금"))))</f>
        <v/>
      </c>
      <c r="K418" s="17">
        <f>IF(J418="연체",TODAY()-G418,"")</f>
        <v/>
      </c>
      <c r="L418" s="18" t="n"/>
      <c r="M418" s="18">
        <f>IF(C418="","",IF(COUNTIF(C$4:C418,C418)=1,MAX(M$3:M417)+1,""))</f>
        <v/>
      </c>
    </row>
    <row r="419">
      <c r="A419" s="19" t="n"/>
      <c r="B419" s="18" t="n"/>
      <c r="C419" s="18" t="n"/>
      <c r="D419" s="18" t="n"/>
      <c r="E419" s="18" t="n"/>
      <c r="F419" s="15" t="n"/>
      <c r="G419" s="19" t="n"/>
      <c r="H419" s="15">
        <f>IF(B419="","",SUMIF('입금 내역'!$B$4:$B$1003,B419,'입금 내역'!$D$4:$D$1003))</f>
        <v/>
      </c>
      <c r="I419" s="15">
        <f>IF(F419="","",F419-N(H419))</f>
        <v/>
      </c>
      <c r="J419" s="16">
        <f>IF(F419="","",IF(I419&lt;=0,"완납",IF(AND(G419&lt;&gt;"",G419&lt;TODAY()),"연체",IF(N(H419)&gt;0,"부분입금","미입금"))))</f>
        <v/>
      </c>
      <c r="K419" s="17">
        <f>IF(J419="연체",TODAY()-G419,"")</f>
        <v/>
      </c>
      <c r="L419" s="18" t="n"/>
      <c r="M419" s="18">
        <f>IF(C419="","",IF(COUNTIF(C$4:C419,C419)=1,MAX(M$3:M418)+1,""))</f>
        <v/>
      </c>
    </row>
    <row r="420">
      <c r="A420" s="19" t="n"/>
      <c r="B420" s="18" t="n"/>
      <c r="C420" s="18" t="n"/>
      <c r="D420" s="18" t="n"/>
      <c r="E420" s="18" t="n"/>
      <c r="F420" s="15" t="n"/>
      <c r="G420" s="19" t="n"/>
      <c r="H420" s="15">
        <f>IF(B420="","",SUMIF('입금 내역'!$B$4:$B$1003,B420,'입금 내역'!$D$4:$D$1003))</f>
        <v/>
      </c>
      <c r="I420" s="15">
        <f>IF(F420="","",F420-N(H420))</f>
        <v/>
      </c>
      <c r="J420" s="16">
        <f>IF(F420="","",IF(I420&lt;=0,"완납",IF(AND(G420&lt;&gt;"",G420&lt;TODAY()),"연체",IF(N(H420)&gt;0,"부분입금","미입금"))))</f>
        <v/>
      </c>
      <c r="K420" s="17">
        <f>IF(J420="연체",TODAY()-G420,"")</f>
        <v/>
      </c>
      <c r="L420" s="18" t="n"/>
      <c r="M420" s="18">
        <f>IF(C420="","",IF(COUNTIF(C$4:C420,C420)=1,MAX(M$3:M419)+1,""))</f>
        <v/>
      </c>
    </row>
    <row r="421">
      <c r="A421" s="19" t="n"/>
      <c r="B421" s="18" t="n"/>
      <c r="C421" s="18" t="n"/>
      <c r="D421" s="18" t="n"/>
      <c r="E421" s="18" t="n"/>
      <c r="F421" s="15" t="n"/>
      <c r="G421" s="19" t="n"/>
      <c r="H421" s="15">
        <f>IF(B421="","",SUMIF('입금 내역'!$B$4:$B$1003,B421,'입금 내역'!$D$4:$D$1003))</f>
        <v/>
      </c>
      <c r="I421" s="15">
        <f>IF(F421="","",F421-N(H421))</f>
        <v/>
      </c>
      <c r="J421" s="16">
        <f>IF(F421="","",IF(I421&lt;=0,"완납",IF(AND(G421&lt;&gt;"",G421&lt;TODAY()),"연체",IF(N(H421)&gt;0,"부분입금","미입금"))))</f>
        <v/>
      </c>
      <c r="K421" s="17">
        <f>IF(J421="연체",TODAY()-G421,"")</f>
        <v/>
      </c>
      <c r="L421" s="18" t="n"/>
      <c r="M421" s="18">
        <f>IF(C421="","",IF(COUNTIF(C$4:C421,C421)=1,MAX(M$3:M420)+1,""))</f>
        <v/>
      </c>
    </row>
    <row r="422">
      <c r="A422" s="19" t="n"/>
      <c r="B422" s="18" t="n"/>
      <c r="C422" s="18" t="n"/>
      <c r="D422" s="18" t="n"/>
      <c r="E422" s="18" t="n"/>
      <c r="F422" s="15" t="n"/>
      <c r="G422" s="19" t="n"/>
      <c r="H422" s="15">
        <f>IF(B422="","",SUMIF('입금 내역'!$B$4:$B$1003,B422,'입금 내역'!$D$4:$D$1003))</f>
        <v/>
      </c>
      <c r="I422" s="15">
        <f>IF(F422="","",F422-N(H422))</f>
        <v/>
      </c>
      <c r="J422" s="16">
        <f>IF(F422="","",IF(I422&lt;=0,"완납",IF(AND(G422&lt;&gt;"",G422&lt;TODAY()),"연체",IF(N(H422)&gt;0,"부분입금","미입금"))))</f>
        <v/>
      </c>
      <c r="K422" s="17">
        <f>IF(J422="연체",TODAY()-G422,"")</f>
        <v/>
      </c>
      <c r="L422" s="18" t="n"/>
      <c r="M422" s="18">
        <f>IF(C422="","",IF(COUNTIF(C$4:C422,C422)=1,MAX(M$3:M421)+1,""))</f>
        <v/>
      </c>
    </row>
    <row r="423">
      <c r="A423" s="19" t="n"/>
      <c r="B423" s="18" t="n"/>
      <c r="C423" s="18" t="n"/>
      <c r="D423" s="18" t="n"/>
      <c r="E423" s="18" t="n"/>
      <c r="F423" s="15" t="n"/>
      <c r="G423" s="19" t="n"/>
      <c r="H423" s="15">
        <f>IF(B423="","",SUMIF('입금 내역'!$B$4:$B$1003,B423,'입금 내역'!$D$4:$D$1003))</f>
        <v/>
      </c>
      <c r="I423" s="15">
        <f>IF(F423="","",F423-N(H423))</f>
        <v/>
      </c>
      <c r="J423" s="16">
        <f>IF(F423="","",IF(I423&lt;=0,"완납",IF(AND(G423&lt;&gt;"",G423&lt;TODAY()),"연체",IF(N(H423)&gt;0,"부분입금","미입금"))))</f>
        <v/>
      </c>
      <c r="K423" s="17">
        <f>IF(J423="연체",TODAY()-G423,"")</f>
        <v/>
      </c>
      <c r="L423" s="18" t="n"/>
      <c r="M423" s="18">
        <f>IF(C423="","",IF(COUNTIF(C$4:C423,C423)=1,MAX(M$3:M422)+1,""))</f>
        <v/>
      </c>
    </row>
    <row r="424">
      <c r="A424" s="19" t="n"/>
      <c r="B424" s="18" t="n"/>
      <c r="C424" s="18" t="n"/>
      <c r="D424" s="18" t="n"/>
      <c r="E424" s="18" t="n"/>
      <c r="F424" s="15" t="n"/>
      <c r="G424" s="19" t="n"/>
      <c r="H424" s="15">
        <f>IF(B424="","",SUMIF('입금 내역'!$B$4:$B$1003,B424,'입금 내역'!$D$4:$D$1003))</f>
        <v/>
      </c>
      <c r="I424" s="15">
        <f>IF(F424="","",F424-N(H424))</f>
        <v/>
      </c>
      <c r="J424" s="16">
        <f>IF(F424="","",IF(I424&lt;=0,"완납",IF(AND(G424&lt;&gt;"",G424&lt;TODAY()),"연체",IF(N(H424)&gt;0,"부분입금","미입금"))))</f>
        <v/>
      </c>
      <c r="K424" s="17">
        <f>IF(J424="연체",TODAY()-G424,"")</f>
        <v/>
      </c>
      <c r="L424" s="18" t="n"/>
      <c r="M424" s="18">
        <f>IF(C424="","",IF(COUNTIF(C$4:C424,C424)=1,MAX(M$3:M423)+1,""))</f>
        <v/>
      </c>
    </row>
    <row r="425">
      <c r="A425" s="19" t="n"/>
      <c r="B425" s="18" t="n"/>
      <c r="C425" s="18" t="n"/>
      <c r="D425" s="18" t="n"/>
      <c r="E425" s="18" t="n"/>
      <c r="F425" s="15" t="n"/>
      <c r="G425" s="19" t="n"/>
      <c r="H425" s="15">
        <f>IF(B425="","",SUMIF('입금 내역'!$B$4:$B$1003,B425,'입금 내역'!$D$4:$D$1003))</f>
        <v/>
      </c>
      <c r="I425" s="15">
        <f>IF(F425="","",F425-N(H425))</f>
        <v/>
      </c>
      <c r="J425" s="16">
        <f>IF(F425="","",IF(I425&lt;=0,"완납",IF(AND(G425&lt;&gt;"",G425&lt;TODAY()),"연체",IF(N(H425)&gt;0,"부분입금","미입금"))))</f>
        <v/>
      </c>
      <c r="K425" s="17">
        <f>IF(J425="연체",TODAY()-G425,"")</f>
        <v/>
      </c>
      <c r="L425" s="18" t="n"/>
      <c r="M425" s="18">
        <f>IF(C425="","",IF(COUNTIF(C$4:C425,C425)=1,MAX(M$3:M424)+1,""))</f>
        <v/>
      </c>
    </row>
    <row r="426">
      <c r="A426" s="19" t="n"/>
      <c r="B426" s="18" t="n"/>
      <c r="C426" s="18" t="n"/>
      <c r="D426" s="18" t="n"/>
      <c r="E426" s="18" t="n"/>
      <c r="F426" s="15" t="n"/>
      <c r="G426" s="19" t="n"/>
      <c r="H426" s="15">
        <f>IF(B426="","",SUMIF('입금 내역'!$B$4:$B$1003,B426,'입금 내역'!$D$4:$D$1003))</f>
        <v/>
      </c>
      <c r="I426" s="15">
        <f>IF(F426="","",F426-N(H426))</f>
        <v/>
      </c>
      <c r="J426" s="16">
        <f>IF(F426="","",IF(I426&lt;=0,"완납",IF(AND(G426&lt;&gt;"",G426&lt;TODAY()),"연체",IF(N(H426)&gt;0,"부분입금","미입금"))))</f>
        <v/>
      </c>
      <c r="K426" s="17">
        <f>IF(J426="연체",TODAY()-G426,"")</f>
        <v/>
      </c>
      <c r="L426" s="18" t="n"/>
      <c r="M426" s="18">
        <f>IF(C426="","",IF(COUNTIF(C$4:C426,C426)=1,MAX(M$3:M425)+1,""))</f>
        <v/>
      </c>
    </row>
    <row r="427">
      <c r="A427" s="19" t="n"/>
      <c r="B427" s="18" t="n"/>
      <c r="C427" s="18" t="n"/>
      <c r="D427" s="18" t="n"/>
      <c r="E427" s="18" t="n"/>
      <c r="F427" s="15" t="n"/>
      <c r="G427" s="19" t="n"/>
      <c r="H427" s="15">
        <f>IF(B427="","",SUMIF('입금 내역'!$B$4:$B$1003,B427,'입금 내역'!$D$4:$D$1003))</f>
        <v/>
      </c>
      <c r="I427" s="15">
        <f>IF(F427="","",F427-N(H427))</f>
        <v/>
      </c>
      <c r="J427" s="16">
        <f>IF(F427="","",IF(I427&lt;=0,"완납",IF(AND(G427&lt;&gt;"",G427&lt;TODAY()),"연체",IF(N(H427)&gt;0,"부분입금","미입금"))))</f>
        <v/>
      </c>
      <c r="K427" s="17">
        <f>IF(J427="연체",TODAY()-G427,"")</f>
        <v/>
      </c>
      <c r="L427" s="18" t="n"/>
      <c r="M427" s="18">
        <f>IF(C427="","",IF(COUNTIF(C$4:C427,C427)=1,MAX(M$3:M426)+1,""))</f>
        <v/>
      </c>
    </row>
    <row r="428">
      <c r="A428" s="19" t="n"/>
      <c r="B428" s="18" t="n"/>
      <c r="C428" s="18" t="n"/>
      <c r="D428" s="18" t="n"/>
      <c r="E428" s="18" t="n"/>
      <c r="F428" s="15" t="n"/>
      <c r="G428" s="19" t="n"/>
      <c r="H428" s="15">
        <f>IF(B428="","",SUMIF('입금 내역'!$B$4:$B$1003,B428,'입금 내역'!$D$4:$D$1003))</f>
        <v/>
      </c>
      <c r="I428" s="15">
        <f>IF(F428="","",F428-N(H428))</f>
        <v/>
      </c>
      <c r="J428" s="16">
        <f>IF(F428="","",IF(I428&lt;=0,"완납",IF(AND(G428&lt;&gt;"",G428&lt;TODAY()),"연체",IF(N(H428)&gt;0,"부분입금","미입금"))))</f>
        <v/>
      </c>
      <c r="K428" s="17">
        <f>IF(J428="연체",TODAY()-G428,"")</f>
        <v/>
      </c>
      <c r="L428" s="18" t="n"/>
      <c r="M428" s="18">
        <f>IF(C428="","",IF(COUNTIF(C$4:C428,C428)=1,MAX(M$3:M427)+1,""))</f>
        <v/>
      </c>
    </row>
    <row r="429">
      <c r="A429" s="19" t="n"/>
      <c r="B429" s="18" t="n"/>
      <c r="C429" s="18" t="n"/>
      <c r="D429" s="18" t="n"/>
      <c r="E429" s="18" t="n"/>
      <c r="F429" s="15" t="n"/>
      <c r="G429" s="19" t="n"/>
      <c r="H429" s="15">
        <f>IF(B429="","",SUMIF('입금 내역'!$B$4:$B$1003,B429,'입금 내역'!$D$4:$D$1003))</f>
        <v/>
      </c>
      <c r="I429" s="15">
        <f>IF(F429="","",F429-N(H429))</f>
        <v/>
      </c>
      <c r="J429" s="16">
        <f>IF(F429="","",IF(I429&lt;=0,"완납",IF(AND(G429&lt;&gt;"",G429&lt;TODAY()),"연체",IF(N(H429)&gt;0,"부분입금","미입금"))))</f>
        <v/>
      </c>
      <c r="K429" s="17">
        <f>IF(J429="연체",TODAY()-G429,"")</f>
        <v/>
      </c>
      <c r="L429" s="18" t="n"/>
      <c r="M429" s="18">
        <f>IF(C429="","",IF(COUNTIF(C$4:C429,C429)=1,MAX(M$3:M428)+1,""))</f>
        <v/>
      </c>
    </row>
    <row r="430">
      <c r="A430" s="19" t="n"/>
      <c r="B430" s="18" t="n"/>
      <c r="C430" s="18" t="n"/>
      <c r="D430" s="18" t="n"/>
      <c r="E430" s="18" t="n"/>
      <c r="F430" s="15" t="n"/>
      <c r="G430" s="19" t="n"/>
      <c r="H430" s="15">
        <f>IF(B430="","",SUMIF('입금 내역'!$B$4:$B$1003,B430,'입금 내역'!$D$4:$D$1003))</f>
        <v/>
      </c>
      <c r="I430" s="15">
        <f>IF(F430="","",F430-N(H430))</f>
        <v/>
      </c>
      <c r="J430" s="16">
        <f>IF(F430="","",IF(I430&lt;=0,"완납",IF(AND(G430&lt;&gt;"",G430&lt;TODAY()),"연체",IF(N(H430)&gt;0,"부분입금","미입금"))))</f>
        <v/>
      </c>
      <c r="K430" s="17">
        <f>IF(J430="연체",TODAY()-G430,"")</f>
        <v/>
      </c>
      <c r="L430" s="18" t="n"/>
      <c r="M430" s="18">
        <f>IF(C430="","",IF(COUNTIF(C$4:C430,C430)=1,MAX(M$3:M429)+1,""))</f>
        <v/>
      </c>
    </row>
    <row r="431">
      <c r="A431" s="19" t="n"/>
      <c r="B431" s="18" t="n"/>
      <c r="C431" s="18" t="n"/>
      <c r="D431" s="18" t="n"/>
      <c r="E431" s="18" t="n"/>
      <c r="F431" s="15" t="n"/>
      <c r="G431" s="19" t="n"/>
      <c r="H431" s="15">
        <f>IF(B431="","",SUMIF('입금 내역'!$B$4:$B$1003,B431,'입금 내역'!$D$4:$D$1003))</f>
        <v/>
      </c>
      <c r="I431" s="15">
        <f>IF(F431="","",F431-N(H431))</f>
        <v/>
      </c>
      <c r="J431" s="16">
        <f>IF(F431="","",IF(I431&lt;=0,"완납",IF(AND(G431&lt;&gt;"",G431&lt;TODAY()),"연체",IF(N(H431)&gt;0,"부분입금","미입금"))))</f>
        <v/>
      </c>
      <c r="K431" s="17">
        <f>IF(J431="연체",TODAY()-G431,"")</f>
        <v/>
      </c>
      <c r="L431" s="18" t="n"/>
      <c r="M431" s="18">
        <f>IF(C431="","",IF(COUNTIF(C$4:C431,C431)=1,MAX(M$3:M430)+1,""))</f>
        <v/>
      </c>
    </row>
    <row r="432">
      <c r="A432" s="19" t="n"/>
      <c r="B432" s="18" t="n"/>
      <c r="C432" s="18" t="n"/>
      <c r="D432" s="18" t="n"/>
      <c r="E432" s="18" t="n"/>
      <c r="F432" s="15" t="n"/>
      <c r="G432" s="19" t="n"/>
      <c r="H432" s="15">
        <f>IF(B432="","",SUMIF('입금 내역'!$B$4:$B$1003,B432,'입금 내역'!$D$4:$D$1003))</f>
        <v/>
      </c>
      <c r="I432" s="15">
        <f>IF(F432="","",F432-N(H432))</f>
        <v/>
      </c>
      <c r="J432" s="16">
        <f>IF(F432="","",IF(I432&lt;=0,"완납",IF(AND(G432&lt;&gt;"",G432&lt;TODAY()),"연체",IF(N(H432)&gt;0,"부분입금","미입금"))))</f>
        <v/>
      </c>
      <c r="K432" s="17">
        <f>IF(J432="연체",TODAY()-G432,"")</f>
        <v/>
      </c>
      <c r="L432" s="18" t="n"/>
      <c r="M432" s="18">
        <f>IF(C432="","",IF(COUNTIF(C$4:C432,C432)=1,MAX(M$3:M431)+1,""))</f>
        <v/>
      </c>
    </row>
    <row r="433">
      <c r="A433" s="19" t="n"/>
      <c r="B433" s="18" t="n"/>
      <c r="C433" s="18" t="n"/>
      <c r="D433" s="18" t="n"/>
      <c r="E433" s="18" t="n"/>
      <c r="F433" s="15" t="n"/>
      <c r="G433" s="19" t="n"/>
      <c r="H433" s="15">
        <f>IF(B433="","",SUMIF('입금 내역'!$B$4:$B$1003,B433,'입금 내역'!$D$4:$D$1003))</f>
        <v/>
      </c>
      <c r="I433" s="15">
        <f>IF(F433="","",F433-N(H433))</f>
        <v/>
      </c>
      <c r="J433" s="16">
        <f>IF(F433="","",IF(I433&lt;=0,"완납",IF(AND(G433&lt;&gt;"",G433&lt;TODAY()),"연체",IF(N(H433)&gt;0,"부분입금","미입금"))))</f>
        <v/>
      </c>
      <c r="K433" s="17">
        <f>IF(J433="연체",TODAY()-G433,"")</f>
        <v/>
      </c>
      <c r="L433" s="18" t="n"/>
      <c r="M433" s="18">
        <f>IF(C433="","",IF(COUNTIF(C$4:C433,C433)=1,MAX(M$3:M432)+1,""))</f>
        <v/>
      </c>
    </row>
    <row r="434">
      <c r="A434" s="19" t="n"/>
      <c r="B434" s="18" t="n"/>
      <c r="C434" s="18" t="n"/>
      <c r="D434" s="18" t="n"/>
      <c r="E434" s="18" t="n"/>
      <c r="F434" s="15" t="n"/>
      <c r="G434" s="19" t="n"/>
      <c r="H434" s="15">
        <f>IF(B434="","",SUMIF('입금 내역'!$B$4:$B$1003,B434,'입금 내역'!$D$4:$D$1003))</f>
        <v/>
      </c>
      <c r="I434" s="15">
        <f>IF(F434="","",F434-N(H434))</f>
        <v/>
      </c>
      <c r="J434" s="16">
        <f>IF(F434="","",IF(I434&lt;=0,"완납",IF(AND(G434&lt;&gt;"",G434&lt;TODAY()),"연체",IF(N(H434)&gt;0,"부분입금","미입금"))))</f>
        <v/>
      </c>
      <c r="K434" s="17">
        <f>IF(J434="연체",TODAY()-G434,"")</f>
        <v/>
      </c>
      <c r="L434" s="18" t="n"/>
      <c r="M434" s="18">
        <f>IF(C434="","",IF(COUNTIF(C$4:C434,C434)=1,MAX(M$3:M433)+1,""))</f>
        <v/>
      </c>
    </row>
    <row r="435">
      <c r="A435" s="19" t="n"/>
      <c r="B435" s="18" t="n"/>
      <c r="C435" s="18" t="n"/>
      <c r="D435" s="18" t="n"/>
      <c r="E435" s="18" t="n"/>
      <c r="F435" s="15" t="n"/>
      <c r="G435" s="19" t="n"/>
      <c r="H435" s="15">
        <f>IF(B435="","",SUMIF('입금 내역'!$B$4:$B$1003,B435,'입금 내역'!$D$4:$D$1003))</f>
        <v/>
      </c>
      <c r="I435" s="15">
        <f>IF(F435="","",F435-N(H435))</f>
        <v/>
      </c>
      <c r="J435" s="16">
        <f>IF(F435="","",IF(I435&lt;=0,"완납",IF(AND(G435&lt;&gt;"",G435&lt;TODAY()),"연체",IF(N(H435)&gt;0,"부분입금","미입금"))))</f>
        <v/>
      </c>
      <c r="K435" s="17">
        <f>IF(J435="연체",TODAY()-G435,"")</f>
        <v/>
      </c>
      <c r="L435" s="18" t="n"/>
      <c r="M435" s="18">
        <f>IF(C435="","",IF(COUNTIF(C$4:C435,C435)=1,MAX(M$3:M434)+1,""))</f>
        <v/>
      </c>
    </row>
    <row r="436">
      <c r="A436" s="19" t="n"/>
      <c r="B436" s="18" t="n"/>
      <c r="C436" s="18" t="n"/>
      <c r="D436" s="18" t="n"/>
      <c r="E436" s="18" t="n"/>
      <c r="F436" s="15" t="n"/>
      <c r="G436" s="19" t="n"/>
      <c r="H436" s="15">
        <f>IF(B436="","",SUMIF('입금 내역'!$B$4:$B$1003,B436,'입금 내역'!$D$4:$D$1003))</f>
        <v/>
      </c>
      <c r="I436" s="15">
        <f>IF(F436="","",F436-N(H436))</f>
        <v/>
      </c>
      <c r="J436" s="16">
        <f>IF(F436="","",IF(I436&lt;=0,"완납",IF(AND(G436&lt;&gt;"",G436&lt;TODAY()),"연체",IF(N(H436)&gt;0,"부분입금","미입금"))))</f>
        <v/>
      </c>
      <c r="K436" s="17">
        <f>IF(J436="연체",TODAY()-G436,"")</f>
        <v/>
      </c>
      <c r="L436" s="18" t="n"/>
      <c r="M436" s="18">
        <f>IF(C436="","",IF(COUNTIF(C$4:C436,C436)=1,MAX(M$3:M435)+1,""))</f>
        <v/>
      </c>
    </row>
    <row r="437">
      <c r="A437" s="19" t="n"/>
      <c r="B437" s="18" t="n"/>
      <c r="C437" s="18" t="n"/>
      <c r="D437" s="18" t="n"/>
      <c r="E437" s="18" t="n"/>
      <c r="F437" s="15" t="n"/>
      <c r="G437" s="19" t="n"/>
      <c r="H437" s="15">
        <f>IF(B437="","",SUMIF('입금 내역'!$B$4:$B$1003,B437,'입금 내역'!$D$4:$D$1003))</f>
        <v/>
      </c>
      <c r="I437" s="15">
        <f>IF(F437="","",F437-N(H437))</f>
        <v/>
      </c>
      <c r="J437" s="16">
        <f>IF(F437="","",IF(I437&lt;=0,"완납",IF(AND(G437&lt;&gt;"",G437&lt;TODAY()),"연체",IF(N(H437)&gt;0,"부분입금","미입금"))))</f>
        <v/>
      </c>
      <c r="K437" s="17">
        <f>IF(J437="연체",TODAY()-G437,"")</f>
        <v/>
      </c>
      <c r="L437" s="18" t="n"/>
      <c r="M437" s="18">
        <f>IF(C437="","",IF(COUNTIF(C$4:C437,C437)=1,MAX(M$3:M436)+1,""))</f>
        <v/>
      </c>
    </row>
    <row r="438">
      <c r="A438" s="19" t="n"/>
      <c r="B438" s="18" t="n"/>
      <c r="C438" s="18" t="n"/>
      <c r="D438" s="18" t="n"/>
      <c r="E438" s="18" t="n"/>
      <c r="F438" s="15" t="n"/>
      <c r="G438" s="19" t="n"/>
      <c r="H438" s="15">
        <f>IF(B438="","",SUMIF('입금 내역'!$B$4:$B$1003,B438,'입금 내역'!$D$4:$D$1003))</f>
        <v/>
      </c>
      <c r="I438" s="15">
        <f>IF(F438="","",F438-N(H438))</f>
        <v/>
      </c>
      <c r="J438" s="16">
        <f>IF(F438="","",IF(I438&lt;=0,"완납",IF(AND(G438&lt;&gt;"",G438&lt;TODAY()),"연체",IF(N(H438)&gt;0,"부분입금","미입금"))))</f>
        <v/>
      </c>
      <c r="K438" s="17">
        <f>IF(J438="연체",TODAY()-G438,"")</f>
        <v/>
      </c>
      <c r="L438" s="18" t="n"/>
      <c r="M438" s="18">
        <f>IF(C438="","",IF(COUNTIF(C$4:C438,C438)=1,MAX(M$3:M437)+1,""))</f>
        <v/>
      </c>
    </row>
    <row r="439">
      <c r="A439" s="19" t="n"/>
      <c r="B439" s="18" t="n"/>
      <c r="C439" s="18" t="n"/>
      <c r="D439" s="18" t="n"/>
      <c r="E439" s="18" t="n"/>
      <c r="F439" s="15" t="n"/>
      <c r="G439" s="19" t="n"/>
      <c r="H439" s="15">
        <f>IF(B439="","",SUMIF('입금 내역'!$B$4:$B$1003,B439,'입금 내역'!$D$4:$D$1003))</f>
        <v/>
      </c>
      <c r="I439" s="15">
        <f>IF(F439="","",F439-N(H439))</f>
        <v/>
      </c>
      <c r="J439" s="16">
        <f>IF(F439="","",IF(I439&lt;=0,"완납",IF(AND(G439&lt;&gt;"",G439&lt;TODAY()),"연체",IF(N(H439)&gt;0,"부분입금","미입금"))))</f>
        <v/>
      </c>
      <c r="K439" s="17">
        <f>IF(J439="연체",TODAY()-G439,"")</f>
        <v/>
      </c>
      <c r="L439" s="18" t="n"/>
      <c r="M439" s="18">
        <f>IF(C439="","",IF(COUNTIF(C$4:C439,C439)=1,MAX(M$3:M438)+1,""))</f>
        <v/>
      </c>
    </row>
    <row r="440">
      <c r="A440" s="19" t="n"/>
      <c r="B440" s="18" t="n"/>
      <c r="C440" s="18" t="n"/>
      <c r="D440" s="18" t="n"/>
      <c r="E440" s="18" t="n"/>
      <c r="F440" s="15" t="n"/>
      <c r="G440" s="19" t="n"/>
      <c r="H440" s="15">
        <f>IF(B440="","",SUMIF('입금 내역'!$B$4:$B$1003,B440,'입금 내역'!$D$4:$D$1003))</f>
        <v/>
      </c>
      <c r="I440" s="15">
        <f>IF(F440="","",F440-N(H440))</f>
        <v/>
      </c>
      <c r="J440" s="16">
        <f>IF(F440="","",IF(I440&lt;=0,"완납",IF(AND(G440&lt;&gt;"",G440&lt;TODAY()),"연체",IF(N(H440)&gt;0,"부분입금","미입금"))))</f>
        <v/>
      </c>
      <c r="K440" s="17">
        <f>IF(J440="연체",TODAY()-G440,"")</f>
        <v/>
      </c>
      <c r="L440" s="18" t="n"/>
      <c r="M440" s="18">
        <f>IF(C440="","",IF(COUNTIF(C$4:C440,C440)=1,MAX(M$3:M439)+1,""))</f>
        <v/>
      </c>
    </row>
    <row r="441">
      <c r="A441" s="19" t="n"/>
      <c r="B441" s="18" t="n"/>
      <c r="C441" s="18" t="n"/>
      <c r="D441" s="18" t="n"/>
      <c r="E441" s="18" t="n"/>
      <c r="F441" s="15" t="n"/>
      <c r="G441" s="19" t="n"/>
      <c r="H441" s="15">
        <f>IF(B441="","",SUMIF('입금 내역'!$B$4:$B$1003,B441,'입금 내역'!$D$4:$D$1003))</f>
        <v/>
      </c>
      <c r="I441" s="15">
        <f>IF(F441="","",F441-N(H441))</f>
        <v/>
      </c>
      <c r="J441" s="16">
        <f>IF(F441="","",IF(I441&lt;=0,"완납",IF(AND(G441&lt;&gt;"",G441&lt;TODAY()),"연체",IF(N(H441)&gt;0,"부분입금","미입금"))))</f>
        <v/>
      </c>
      <c r="K441" s="17">
        <f>IF(J441="연체",TODAY()-G441,"")</f>
        <v/>
      </c>
      <c r="L441" s="18" t="n"/>
      <c r="M441" s="18">
        <f>IF(C441="","",IF(COUNTIF(C$4:C441,C441)=1,MAX(M$3:M440)+1,""))</f>
        <v/>
      </c>
    </row>
    <row r="442">
      <c r="A442" s="19" t="n"/>
      <c r="B442" s="18" t="n"/>
      <c r="C442" s="18" t="n"/>
      <c r="D442" s="18" t="n"/>
      <c r="E442" s="18" t="n"/>
      <c r="F442" s="15" t="n"/>
      <c r="G442" s="19" t="n"/>
      <c r="H442" s="15">
        <f>IF(B442="","",SUMIF('입금 내역'!$B$4:$B$1003,B442,'입금 내역'!$D$4:$D$1003))</f>
        <v/>
      </c>
      <c r="I442" s="15">
        <f>IF(F442="","",F442-N(H442))</f>
        <v/>
      </c>
      <c r="J442" s="16">
        <f>IF(F442="","",IF(I442&lt;=0,"완납",IF(AND(G442&lt;&gt;"",G442&lt;TODAY()),"연체",IF(N(H442)&gt;0,"부분입금","미입금"))))</f>
        <v/>
      </c>
      <c r="K442" s="17">
        <f>IF(J442="연체",TODAY()-G442,"")</f>
        <v/>
      </c>
      <c r="L442" s="18" t="n"/>
      <c r="M442" s="18">
        <f>IF(C442="","",IF(COUNTIF(C$4:C442,C442)=1,MAX(M$3:M441)+1,""))</f>
        <v/>
      </c>
    </row>
    <row r="443">
      <c r="A443" s="19" t="n"/>
      <c r="B443" s="18" t="n"/>
      <c r="C443" s="18" t="n"/>
      <c r="D443" s="18" t="n"/>
      <c r="E443" s="18" t="n"/>
      <c r="F443" s="15" t="n"/>
      <c r="G443" s="19" t="n"/>
      <c r="H443" s="15">
        <f>IF(B443="","",SUMIF('입금 내역'!$B$4:$B$1003,B443,'입금 내역'!$D$4:$D$1003))</f>
        <v/>
      </c>
      <c r="I443" s="15">
        <f>IF(F443="","",F443-N(H443))</f>
        <v/>
      </c>
      <c r="J443" s="16">
        <f>IF(F443="","",IF(I443&lt;=0,"완납",IF(AND(G443&lt;&gt;"",G443&lt;TODAY()),"연체",IF(N(H443)&gt;0,"부분입금","미입금"))))</f>
        <v/>
      </c>
      <c r="K443" s="17">
        <f>IF(J443="연체",TODAY()-G443,"")</f>
        <v/>
      </c>
      <c r="L443" s="18" t="n"/>
      <c r="M443" s="18">
        <f>IF(C443="","",IF(COUNTIF(C$4:C443,C443)=1,MAX(M$3:M442)+1,""))</f>
        <v/>
      </c>
    </row>
    <row r="444">
      <c r="A444" s="19" t="n"/>
      <c r="B444" s="18" t="n"/>
      <c r="C444" s="18" t="n"/>
      <c r="D444" s="18" t="n"/>
      <c r="E444" s="18" t="n"/>
      <c r="F444" s="15" t="n"/>
      <c r="G444" s="19" t="n"/>
      <c r="H444" s="15">
        <f>IF(B444="","",SUMIF('입금 내역'!$B$4:$B$1003,B444,'입금 내역'!$D$4:$D$1003))</f>
        <v/>
      </c>
      <c r="I444" s="15">
        <f>IF(F444="","",F444-N(H444))</f>
        <v/>
      </c>
      <c r="J444" s="16">
        <f>IF(F444="","",IF(I444&lt;=0,"완납",IF(AND(G444&lt;&gt;"",G444&lt;TODAY()),"연체",IF(N(H444)&gt;0,"부분입금","미입금"))))</f>
        <v/>
      </c>
      <c r="K444" s="17">
        <f>IF(J444="연체",TODAY()-G444,"")</f>
        <v/>
      </c>
      <c r="L444" s="18" t="n"/>
      <c r="M444" s="18">
        <f>IF(C444="","",IF(COUNTIF(C$4:C444,C444)=1,MAX(M$3:M443)+1,""))</f>
        <v/>
      </c>
    </row>
    <row r="445">
      <c r="A445" s="19" t="n"/>
      <c r="B445" s="18" t="n"/>
      <c r="C445" s="18" t="n"/>
      <c r="D445" s="18" t="n"/>
      <c r="E445" s="18" t="n"/>
      <c r="F445" s="15" t="n"/>
      <c r="G445" s="19" t="n"/>
      <c r="H445" s="15">
        <f>IF(B445="","",SUMIF('입금 내역'!$B$4:$B$1003,B445,'입금 내역'!$D$4:$D$1003))</f>
        <v/>
      </c>
      <c r="I445" s="15">
        <f>IF(F445="","",F445-N(H445))</f>
        <v/>
      </c>
      <c r="J445" s="16">
        <f>IF(F445="","",IF(I445&lt;=0,"완납",IF(AND(G445&lt;&gt;"",G445&lt;TODAY()),"연체",IF(N(H445)&gt;0,"부분입금","미입금"))))</f>
        <v/>
      </c>
      <c r="K445" s="17">
        <f>IF(J445="연체",TODAY()-G445,"")</f>
        <v/>
      </c>
      <c r="L445" s="18" t="n"/>
      <c r="M445" s="18">
        <f>IF(C445="","",IF(COUNTIF(C$4:C445,C445)=1,MAX(M$3:M444)+1,""))</f>
        <v/>
      </c>
    </row>
    <row r="446">
      <c r="A446" s="19" t="n"/>
      <c r="B446" s="18" t="n"/>
      <c r="C446" s="18" t="n"/>
      <c r="D446" s="18" t="n"/>
      <c r="E446" s="18" t="n"/>
      <c r="F446" s="15" t="n"/>
      <c r="G446" s="19" t="n"/>
      <c r="H446" s="15">
        <f>IF(B446="","",SUMIF('입금 내역'!$B$4:$B$1003,B446,'입금 내역'!$D$4:$D$1003))</f>
        <v/>
      </c>
      <c r="I446" s="15">
        <f>IF(F446="","",F446-N(H446))</f>
        <v/>
      </c>
      <c r="J446" s="16">
        <f>IF(F446="","",IF(I446&lt;=0,"완납",IF(AND(G446&lt;&gt;"",G446&lt;TODAY()),"연체",IF(N(H446)&gt;0,"부분입금","미입금"))))</f>
        <v/>
      </c>
      <c r="K446" s="17">
        <f>IF(J446="연체",TODAY()-G446,"")</f>
        <v/>
      </c>
      <c r="L446" s="18" t="n"/>
      <c r="M446" s="18">
        <f>IF(C446="","",IF(COUNTIF(C$4:C446,C446)=1,MAX(M$3:M445)+1,""))</f>
        <v/>
      </c>
    </row>
    <row r="447">
      <c r="A447" s="19" t="n"/>
      <c r="B447" s="18" t="n"/>
      <c r="C447" s="18" t="n"/>
      <c r="D447" s="18" t="n"/>
      <c r="E447" s="18" t="n"/>
      <c r="F447" s="15" t="n"/>
      <c r="G447" s="19" t="n"/>
      <c r="H447" s="15">
        <f>IF(B447="","",SUMIF('입금 내역'!$B$4:$B$1003,B447,'입금 내역'!$D$4:$D$1003))</f>
        <v/>
      </c>
      <c r="I447" s="15">
        <f>IF(F447="","",F447-N(H447))</f>
        <v/>
      </c>
      <c r="J447" s="16">
        <f>IF(F447="","",IF(I447&lt;=0,"완납",IF(AND(G447&lt;&gt;"",G447&lt;TODAY()),"연체",IF(N(H447)&gt;0,"부분입금","미입금"))))</f>
        <v/>
      </c>
      <c r="K447" s="17">
        <f>IF(J447="연체",TODAY()-G447,"")</f>
        <v/>
      </c>
      <c r="L447" s="18" t="n"/>
      <c r="M447" s="18">
        <f>IF(C447="","",IF(COUNTIF(C$4:C447,C447)=1,MAX(M$3:M446)+1,""))</f>
        <v/>
      </c>
    </row>
    <row r="448">
      <c r="A448" s="19" t="n"/>
      <c r="B448" s="18" t="n"/>
      <c r="C448" s="18" t="n"/>
      <c r="D448" s="18" t="n"/>
      <c r="E448" s="18" t="n"/>
      <c r="F448" s="15" t="n"/>
      <c r="G448" s="19" t="n"/>
      <c r="H448" s="15">
        <f>IF(B448="","",SUMIF('입금 내역'!$B$4:$B$1003,B448,'입금 내역'!$D$4:$D$1003))</f>
        <v/>
      </c>
      <c r="I448" s="15">
        <f>IF(F448="","",F448-N(H448))</f>
        <v/>
      </c>
      <c r="J448" s="16">
        <f>IF(F448="","",IF(I448&lt;=0,"완납",IF(AND(G448&lt;&gt;"",G448&lt;TODAY()),"연체",IF(N(H448)&gt;0,"부분입금","미입금"))))</f>
        <v/>
      </c>
      <c r="K448" s="17">
        <f>IF(J448="연체",TODAY()-G448,"")</f>
        <v/>
      </c>
      <c r="L448" s="18" t="n"/>
      <c r="M448" s="18">
        <f>IF(C448="","",IF(COUNTIF(C$4:C448,C448)=1,MAX(M$3:M447)+1,""))</f>
        <v/>
      </c>
    </row>
    <row r="449">
      <c r="A449" s="19" t="n"/>
      <c r="B449" s="18" t="n"/>
      <c r="C449" s="18" t="n"/>
      <c r="D449" s="18" t="n"/>
      <c r="E449" s="18" t="n"/>
      <c r="F449" s="15" t="n"/>
      <c r="G449" s="19" t="n"/>
      <c r="H449" s="15">
        <f>IF(B449="","",SUMIF('입금 내역'!$B$4:$B$1003,B449,'입금 내역'!$D$4:$D$1003))</f>
        <v/>
      </c>
      <c r="I449" s="15">
        <f>IF(F449="","",F449-N(H449))</f>
        <v/>
      </c>
      <c r="J449" s="16">
        <f>IF(F449="","",IF(I449&lt;=0,"완납",IF(AND(G449&lt;&gt;"",G449&lt;TODAY()),"연체",IF(N(H449)&gt;0,"부분입금","미입금"))))</f>
        <v/>
      </c>
      <c r="K449" s="17">
        <f>IF(J449="연체",TODAY()-G449,"")</f>
        <v/>
      </c>
      <c r="L449" s="18" t="n"/>
      <c r="M449" s="18">
        <f>IF(C449="","",IF(COUNTIF(C$4:C449,C449)=1,MAX(M$3:M448)+1,""))</f>
        <v/>
      </c>
    </row>
    <row r="450">
      <c r="A450" s="19" t="n"/>
      <c r="B450" s="18" t="n"/>
      <c r="C450" s="18" t="n"/>
      <c r="D450" s="18" t="n"/>
      <c r="E450" s="18" t="n"/>
      <c r="F450" s="15" t="n"/>
      <c r="G450" s="19" t="n"/>
      <c r="H450" s="15">
        <f>IF(B450="","",SUMIF('입금 내역'!$B$4:$B$1003,B450,'입금 내역'!$D$4:$D$1003))</f>
        <v/>
      </c>
      <c r="I450" s="15">
        <f>IF(F450="","",F450-N(H450))</f>
        <v/>
      </c>
      <c r="J450" s="16">
        <f>IF(F450="","",IF(I450&lt;=0,"완납",IF(AND(G450&lt;&gt;"",G450&lt;TODAY()),"연체",IF(N(H450)&gt;0,"부분입금","미입금"))))</f>
        <v/>
      </c>
      <c r="K450" s="17">
        <f>IF(J450="연체",TODAY()-G450,"")</f>
        <v/>
      </c>
      <c r="L450" s="18" t="n"/>
      <c r="M450" s="18">
        <f>IF(C450="","",IF(COUNTIF(C$4:C450,C450)=1,MAX(M$3:M449)+1,""))</f>
        <v/>
      </c>
    </row>
    <row r="451">
      <c r="A451" s="19" t="n"/>
      <c r="B451" s="18" t="n"/>
      <c r="C451" s="18" t="n"/>
      <c r="D451" s="18" t="n"/>
      <c r="E451" s="18" t="n"/>
      <c r="F451" s="15" t="n"/>
      <c r="G451" s="19" t="n"/>
      <c r="H451" s="15">
        <f>IF(B451="","",SUMIF('입금 내역'!$B$4:$B$1003,B451,'입금 내역'!$D$4:$D$1003))</f>
        <v/>
      </c>
      <c r="I451" s="15">
        <f>IF(F451="","",F451-N(H451))</f>
        <v/>
      </c>
      <c r="J451" s="16">
        <f>IF(F451="","",IF(I451&lt;=0,"완납",IF(AND(G451&lt;&gt;"",G451&lt;TODAY()),"연체",IF(N(H451)&gt;0,"부분입금","미입금"))))</f>
        <v/>
      </c>
      <c r="K451" s="17">
        <f>IF(J451="연체",TODAY()-G451,"")</f>
        <v/>
      </c>
      <c r="L451" s="18" t="n"/>
      <c r="M451" s="18">
        <f>IF(C451="","",IF(COUNTIF(C$4:C451,C451)=1,MAX(M$3:M450)+1,""))</f>
        <v/>
      </c>
    </row>
    <row r="452">
      <c r="A452" s="19" t="n"/>
      <c r="B452" s="18" t="n"/>
      <c r="C452" s="18" t="n"/>
      <c r="D452" s="18" t="n"/>
      <c r="E452" s="18" t="n"/>
      <c r="F452" s="15" t="n"/>
      <c r="G452" s="19" t="n"/>
      <c r="H452" s="15">
        <f>IF(B452="","",SUMIF('입금 내역'!$B$4:$B$1003,B452,'입금 내역'!$D$4:$D$1003))</f>
        <v/>
      </c>
      <c r="I452" s="15">
        <f>IF(F452="","",F452-N(H452))</f>
        <v/>
      </c>
      <c r="J452" s="16">
        <f>IF(F452="","",IF(I452&lt;=0,"완납",IF(AND(G452&lt;&gt;"",G452&lt;TODAY()),"연체",IF(N(H452)&gt;0,"부분입금","미입금"))))</f>
        <v/>
      </c>
      <c r="K452" s="17">
        <f>IF(J452="연체",TODAY()-G452,"")</f>
        <v/>
      </c>
      <c r="L452" s="18" t="n"/>
      <c r="M452" s="18">
        <f>IF(C452="","",IF(COUNTIF(C$4:C452,C452)=1,MAX(M$3:M451)+1,""))</f>
        <v/>
      </c>
    </row>
    <row r="453">
      <c r="A453" s="19" t="n"/>
      <c r="B453" s="18" t="n"/>
      <c r="C453" s="18" t="n"/>
      <c r="D453" s="18" t="n"/>
      <c r="E453" s="18" t="n"/>
      <c r="F453" s="15" t="n"/>
      <c r="G453" s="19" t="n"/>
      <c r="H453" s="15">
        <f>IF(B453="","",SUMIF('입금 내역'!$B$4:$B$1003,B453,'입금 내역'!$D$4:$D$1003))</f>
        <v/>
      </c>
      <c r="I453" s="15">
        <f>IF(F453="","",F453-N(H453))</f>
        <v/>
      </c>
      <c r="J453" s="16">
        <f>IF(F453="","",IF(I453&lt;=0,"완납",IF(AND(G453&lt;&gt;"",G453&lt;TODAY()),"연체",IF(N(H453)&gt;0,"부분입금","미입금"))))</f>
        <v/>
      </c>
      <c r="K453" s="17">
        <f>IF(J453="연체",TODAY()-G453,"")</f>
        <v/>
      </c>
      <c r="L453" s="18" t="n"/>
      <c r="M453" s="18">
        <f>IF(C453="","",IF(COUNTIF(C$4:C453,C453)=1,MAX(M$3:M452)+1,""))</f>
        <v/>
      </c>
    </row>
    <row r="454">
      <c r="A454" s="19" t="n"/>
      <c r="B454" s="18" t="n"/>
      <c r="C454" s="18" t="n"/>
      <c r="D454" s="18" t="n"/>
      <c r="E454" s="18" t="n"/>
      <c r="F454" s="15" t="n"/>
      <c r="G454" s="19" t="n"/>
      <c r="H454" s="15">
        <f>IF(B454="","",SUMIF('입금 내역'!$B$4:$B$1003,B454,'입금 내역'!$D$4:$D$1003))</f>
        <v/>
      </c>
      <c r="I454" s="15">
        <f>IF(F454="","",F454-N(H454))</f>
        <v/>
      </c>
      <c r="J454" s="16">
        <f>IF(F454="","",IF(I454&lt;=0,"완납",IF(AND(G454&lt;&gt;"",G454&lt;TODAY()),"연체",IF(N(H454)&gt;0,"부분입금","미입금"))))</f>
        <v/>
      </c>
      <c r="K454" s="17">
        <f>IF(J454="연체",TODAY()-G454,"")</f>
        <v/>
      </c>
      <c r="L454" s="18" t="n"/>
      <c r="M454" s="18">
        <f>IF(C454="","",IF(COUNTIF(C$4:C454,C454)=1,MAX(M$3:M453)+1,""))</f>
        <v/>
      </c>
    </row>
    <row r="455">
      <c r="A455" s="19" t="n"/>
      <c r="B455" s="18" t="n"/>
      <c r="C455" s="18" t="n"/>
      <c r="D455" s="18" t="n"/>
      <c r="E455" s="18" t="n"/>
      <c r="F455" s="15" t="n"/>
      <c r="G455" s="19" t="n"/>
      <c r="H455" s="15">
        <f>IF(B455="","",SUMIF('입금 내역'!$B$4:$B$1003,B455,'입금 내역'!$D$4:$D$1003))</f>
        <v/>
      </c>
      <c r="I455" s="15">
        <f>IF(F455="","",F455-N(H455))</f>
        <v/>
      </c>
      <c r="J455" s="16">
        <f>IF(F455="","",IF(I455&lt;=0,"완납",IF(AND(G455&lt;&gt;"",G455&lt;TODAY()),"연체",IF(N(H455)&gt;0,"부분입금","미입금"))))</f>
        <v/>
      </c>
      <c r="K455" s="17">
        <f>IF(J455="연체",TODAY()-G455,"")</f>
        <v/>
      </c>
      <c r="L455" s="18" t="n"/>
      <c r="M455" s="18">
        <f>IF(C455="","",IF(COUNTIF(C$4:C455,C455)=1,MAX(M$3:M454)+1,""))</f>
        <v/>
      </c>
    </row>
    <row r="456">
      <c r="A456" s="19" t="n"/>
      <c r="B456" s="18" t="n"/>
      <c r="C456" s="18" t="n"/>
      <c r="D456" s="18" t="n"/>
      <c r="E456" s="18" t="n"/>
      <c r="F456" s="15" t="n"/>
      <c r="G456" s="19" t="n"/>
      <c r="H456" s="15">
        <f>IF(B456="","",SUMIF('입금 내역'!$B$4:$B$1003,B456,'입금 내역'!$D$4:$D$1003))</f>
        <v/>
      </c>
      <c r="I456" s="15">
        <f>IF(F456="","",F456-N(H456))</f>
        <v/>
      </c>
      <c r="J456" s="16">
        <f>IF(F456="","",IF(I456&lt;=0,"완납",IF(AND(G456&lt;&gt;"",G456&lt;TODAY()),"연체",IF(N(H456)&gt;0,"부분입금","미입금"))))</f>
        <v/>
      </c>
      <c r="K456" s="17">
        <f>IF(J456="연체",TODAY()-G456,"")</f>
        <v/>
      </c>
      <c r="L456" s="18" t="n"/>
      <c r="M456" s="18">
        <f>IF(C456="","",IF(COUNTIF(C$4:C456,C456)=1,MAX(M$3:M455)+1,""))</f>
        <v/>
      </c>
    </row>
    <row r="457">
      <c r="A457" s="19" t="n"/>
      <c r="B457" s="18" t="n"/>
      <c r="C457" s="18" t="n"/>
      <c r="D457" s="18" t="n"/>
      <c r="E457" s="18" t="n"/>
      <c r="F457" s="15" t="n"/>
      <c r="G457" s="19" t="n"/>
      <c r="H457" s="15">
        <f>IF(B457="","",SUMIF('입금 내역'!$B$4:$B$1003,B457,'입금 내역'!$D$4:$D$1003))</f>
        <v/>
      </c>
      <c r="I457" s="15">
        <f>IF(F457="","",F457-N(H457))</f>
        <v/>
      </c>
      <c r="J457" s="16">
        <f>IF(F457="","",IF(I457&lt;=0,"완납",IF(AND(G457&lt;&gt;"",G457&lt;TODAY()),"연체",IF(N(H457)&gt;0,"부분입금","미입금"))))</f>
        <v/>
      </c>
      <c r="K457" s="17">
        <f>IF(J457="연체",TODAY()-G457,"")</f>
        <v/>
      </c>
      <c r="L457" s="18" t="n"/>
      <c r="M457" s="18">
        <f>IF(C457="","",IF(COUNTIF(C$4:C457,C457)=1,MAX(M$3:M456)+1,""))</f>
        <v/>
      </c>
    </row>
    <row r="458">
      <c r="A458" s="19" t="n"/>
      <c r="B458" s="18" t="n"/>
      <c r="C458" s="18" t="n"/>
      <c r="D458" s="18" t="n"/>
      <c r="E458" s="18" t="n"/>
      <c r="F458" s="15" t="n"/>
      <c r="G458" s="19" t="n"/>
      <c r="H458" s="15">
        <f>IF(B458="","",SUMIF('입금 내역'!$B$4:$B$1003,B458,'입금 내역'!$D$4:$D$1003))</f>
        <v/>
      </c>
      <c r="I458" s="15">
        <f>IF(F458="","",F458-N(H458))</f>
        <v/>
      </c>
      <c r="J458" s="16">
        <f>IF(F458="","",IF(I458&lt;=0,"완납",IF(AND(G458&lt;&gt;"",G458&lt;TODAY()),"연체",IF(N(H458)&gt;0,"부분입금","미입금"))))</f>
        <v/>
      </c>
      <c r="K458" s="17">
        <f>IF(J458="연체",TODAY()-G458,"")</f>
        <v/>
      </c>
      <c r="L458" s="18" t="n"/>
      <c r="M458" s="18">
        <f>IF(C458="","",IF(COUNTIF(C$4:C458,C458)=1,MAX(M$3:M457)+1,""))</f>
        <v/>
      </c>
    </row>
    <row r="459">
      <c r="A459" s="19" t="n"/>
      <c r="B459" s="18" t="n"/>
      <c r="C459" s="18" t="n"/>
      <c r="D459" s="18" t="n"/>
      <c r="E459" s="18" t="n"/>
      <c r="F459" s="15" t="n"/>
      <c r="G459" s="19" t="n"/>
      <c r="H459" s="15">
        <f>IF(B459="","",SUMIF('입금 내역'!$B$4:$B$1003,B459,'입금 내역'!$D$4:$D$1003))</f>
        <v/>
      </c>
      <c r="I459" s="15">
        <f>IF(F459="","",F459-N(H459))</f>
        <v/>
      </c>
      <c r="J459" s="16">
        <f>IF(F459="","",IF(I459&lt;=0,"완납",IF(AND(G459&lt;&gt;"",G459&lt;TODAY()),"연체",IF(N(H459)&gt;0,"부분입금","미입금"))))</f>
        <v/>
      </c>
      <c r="K459" s="17">
        <f>IF(J459="연체",TODAY()-G459,"")</f>
        <v/>
      </c>
      <c r="L459" s="18" t="n"/>
      <c r="M459" s="18">
        <f>IF(C459="","",IF(COUNTIF(C$4:C459,C459)=1,MAX(M$3:M458)+1,""))</f>
        <v/>
      </c>
    </row>
    <row r="460">
      <c r="A460" s="19" t="n"/>
      <c r="B460" s="18" t="n"/>
      <c r="C460" s="18" t="n"/>
      <c r="D460" s="18" t="n"/>
      <c r="E460" s="18" t="n"/>
      <c r="F460" s="15" t="n"/>
      <c r="G460" s="19" t="n"/>
      <c r="H460" s="15">
        <f>IF(B460="","",SUMIF('입금 내역'!$B$4:$B$1003,B460,'입금 내역'!$D$4:$D$1003))</f>
        <v/>
      </c>
      <c r="I460" s="15">
        <f>IF(F460="","",F460-N(H460))</f>
        <v/>
      </c>
      <c r="J460" s="16">
        <f>IF(F460="","",IF(I460&lt;=0,"완납",IF(AND(G460&lt;&gt;"",G460&lt;TODAY()),"연체",IF(N(H460)&gt;0,"부분입금","미입금"))))</f>
        <v/>
      </c>
      <c r="K460" s="17">
        <f>IF(J460="연체",TODAY()-G460,"")</f>
        <v/>
      </c>
      <c r="L460" s="18" t="n"/>
      <c r="M460" s="18">
        <f>IF(C460="","",IF(COUNTIF(C$4:C460,C460)=1,MAX(M$3:M459)+1,""))</f>
        <v/>
      </c>
    </row>
    <row r="461">
      <c r="A461" s="19" t="n"/>
      <c r="B461" s="18" t="n"/>
      <c r="C461" s="18" t="n"/>
      <c r="D461" s="18" t="n"/>
      <c r="E461" s="18" t="n"/>
      <c r="F461" s="15" t="n"/>
      <c r="G461" s="19" t="n"/>
      <c r="H461" s="15">
        <f>IF(B461="","",SUMIF('입금 내역'!$B$4:$B$1003,B461,'입금 내역'!$D$4:$D$1003))</f>
        <v/>
      </c>
      <c r="I461" s="15">
        <f>IF(F461="","",F461-N(H461))</f>
        <v/>
      </c>
      <c r="J461" s="16">
        <f>IF(F461="","",IF(I461&lt;=0,"완납",IF(AND(G461&lt;&gt;"",G461&lt;TODAY()),"연체",IF(N(H461)&gt;0,"부분입금","미입금"))))</f>
        <v/>
      </c>
      <c r="K461" s="17">
        <f>IF(J461="연체",TODAY()-G461,"")</f>
        <v/>
      </c>
      <c r="L461" s="18" t="n"/>
      <c r="M461" s="18">
        <f>IF(C461="","",IF(COUNTIF(C$4:C461,C461)=1,MAX(M$3:M460)+1,""))</f>
        <v/>
      </c>
    </row>
    <row r="462">
      <c r="A462" s="19" t="n"/>
      <c r="B462" s="18" t="n"/>
      <c r="C462" s="18" t="n"/>
      <c r="D462" s="18" t="n"/>
      <c r="E462" s="18" t="n"/>
      <c r="F462" s="15" t="n"/>
      <c r="G462" s="19" t="n"/>
      <c r="H462" s="15">
        <f>IF(B462="","",SUMIF('입금 내역'!$B$4:$B$1003,B462,'입금 내역'!$D$4:$D$1003))</f>
        <v/>
      </c>
      <c r="I462" s="15">
        <f>IF(F462="","",F462-N(H462))</f>
        <v/>
      </c>
      <c r="J462" s="16">
        <f>IF(F462="","",IF(I462&lt;=0,"완납",IF(AND(G462&lt;&gt;"",G462&lt;TODAY()),"연체",IF(N(H462)&gt;0,"부분입금","미입금"))))</f>
        <v/>
      </c>
      <c r="K462" s="17">
        <f>IF(J462="연체",TODAY()-G462,"")</f>
        <v/>
      </c>
      <c r="L462" s="18" t="n"/>
      <c r="M462" s="18">
        <f>IF(C462="","",IF(COUNTIF(C$4:C462,C462)=1,MAX(M$3:M461)+1,""))</f>
        <v/>
      </c>
    </row>
    <row r="463">
      <c r="A463" s="19" t="n"/>
      <c r="B463" s="18" t="n"/>
      <c r="C463" s="18" t="n"/>
      <c r="D463" s="18" t="n"/>
      <c r="E463" s="18" t="n"/>
      <c r="F463" s="15" t="n"/>
      <c r="G463" s="19" t="n"/>
      <c r="H463" s="15">
        <f>IF(B463="","",SUMIF('입금 내역'!$B$4:$B$1003,B463,'입금 내역'!$D$4:$D$1003))</f>
        <v/>
      </c>
      <c r="I463" s="15">
        <f>IF(F463="","",F463-N(H463))</f>
        <v/>
      </c>
      <c r="J463" s="16">
        <f>IF(F463="","",IF(I463&lt;=0,"완납",IF(AND(G463&lt;&gt;"",G463&lt;TODAY()),"연체",IF(N(H463)&gt;0,"부분입금","미입금"))))</f>
        <v/>
      </c>
      <c r="K463" s="17">
        <f>IF(J463="연체",TODAY()-G463,"")</f>
        <v/>
      </c>
      <c r="L463" s="18" t="n"/>
      <c r="M463" s="18">
        <f>IF(C463="","",IF(COUNTIF(C$4:C463,C463)=1,MAX(M$3:M462)+1,""))</f>
        <v/>
      </c>
    </row>
    <row r="464">
      <c r="A464" s="19" t="n"/>
      <c r="B464" s="18" t="n"/>
      <c r="C464" s="18" t="n"/>
      <c r="D464" s="18" t="n"/>
      <c r="E464" s="18" t="n"/>
      <c r="F464" s="15" t="n"/>
      <c r="G464" s="19" t="n"/>
      <c r="H464" s="15">
        <f>IF(B464="","",SUMIF('입금 내역'!$B$4:$B$1003,B464,'입금 내역'!$D$4:$D$1003))</f>
        <v/>
      </c>
      <c r="I464" s="15">
        <f>IF(F464="","",F464-N(H464))</f>
        <v/>
      </c>
      <c r="J464" s="16">
        <f>IF(F464="","",IF(I464&lt;=0,"완납",IF(AND(G464&lt;&gt;"",G464&lt;TODAY()),"연체",IF(N(H464)&gt;0,"부분입금","미입금"))))</f>
        <v/>
      </c>
      <c r="K464" s="17">
        <f>IF(J464="연체",TODAY()-G464,"")</f>
        <v/>
      </c>
      <c r="L464" s="18" t="n"/>
      <c r="M464" s="18">
        <f>IF(C464="","",IF(COUNTIF(C$4:C464,C464)=1,MAX(M$3:M463)+1,""))</f>
        <v/>
      </c>
    </row>
    <row r="465">
      <c r="A465" s="19" t="n"/>
      <c r="B465" s="18" t="n"/>
      <c r="C465" s="18" t="n"/>
      <c r="D465" s="18" t="n"/>
      <c r="E465" s="18" t="n"/>
      <c r="F465" s="15" t="n"/>
      <c r="G465" s="19" t="n"/>
      <c r="H465" s="15">
        <f>IF(B465="","",SUMIF('입금 내역'!$B$4:$B$1003,B465,'입금 내역'!$D$4:$D$1003))</f>
        <v/>
      </c>
      <c r="I465" s="15">
        <f>IF(F465="","",F465-N(H465))</f>
        <v/>
      </c>
      <c r="J465" s="16">
        <f>IF(F465="","",IF(I465&lt;=0,"완납",IF(AND(G465&lt;&gt;"",G465&lt;TODAY()),"연체",IF(N(H465)&gt;0,"부분입금","미입금"))))</f>
        <v/>
      </c>
      <c r="K465" s="17">
        <f>IF(J465="연체",TODAY()-G465,"")</f>
        <v/>
      </c>
      <c r="L465" s="18" t="n"/>
      <c r="M465" s="18">
        <f>IF(C465="","",IF(COUNTIF(C$4:C465,C465)=1,MAX(M$3:M464)+1,""))</f>
        <v/>
      </c>
    </row>
    <row r="466">
      <c r="A466" s="19" t="n"/>
      <c r="B466" s="18" t="n"/>
      <c r="C466" s="18" t="n"/>
      <c r="D466" s="18" t="n"/>
      <c r="E466" s="18" t="n"/>
      <c r="F466" s="15" t="n"/>
      <c r="G466" s="19" t="n"/>
      <c r="H466" s="15">
        <f>IF(B466="","",SUMIF('입금 내역'!$B$4:$B$1003,B466,'입금 내역'!$D$4:$D$1003))</f>
        <v/>
      </c>
      <c r="I466" s="15">
        <f>IF(F466="","",F466-N(H466))</f>
        <v/>
      </c>
      <c r="J466" s="16">
        <f>IF(F466="","",IF(I466&lt;=0,"완납",IF(AND(G466&lt;&gt;"",G466&lt;TODAY()),"연체",IF(N(H466)&gt;0,"부분입금","미입금"))))</f>
        <v/>
      </c>
      <c r="K466" s="17">
        <f>IF(J466="연체",TODAY()-G466,"")</f>
        <v/>
      </c>
      <c r="L466" s="18" t="n"/>
      <c r="M466" s="18">
        <f>IF(C466="","",IF(COUNTIF(C$4:C466,C466)=1,MAX(M$3:M465)+1,""))</f>
        <v/>
      </c>
    </row>
    <row r="467">
      <c r="A467" s="19" t="n"/>
      <c r="B467" s="18" t="n"/>
      <c r="C467" s="18" t="n"/>
      <c r="D467" s="18" t="n"/>
      <c r="E467" s="18" t="n"/>
      <c r="F467" s="15" t="n"/>
      <c r="G467" s="19" t="n"/>
      <c r="H467" s="15">
        <f>IF(B467="","",SUMIF('입금 내역'!$B$4:$B$1003,B467,'입금 내역'!$D$4:$D$1003))</f>
        <v/>
      </c>
      <c r="I467" s="15">
        <f>IF(F467="","",F467-N(H467))</f>
        <v/>
      </c>
      <c r="J467" s="16">
        <f>IF(F467="","",IF(I467&lt;=0,"완납",IF(AND(G467&lt;&gt;"",G467&lt;TODAY()),"연체",IF(N(H467)&gt;0,"부분입금","미입금"))))</f>
        <v/>
      </c>
      <c r="K467" s="17">
        <f>IF(J467="연체",TODAY()-G467,"")</f>
        <v/>
      </c>
      <c r="L467" s="18" t="n"/>
      <c r="M467" s="18">
        <f>IF(C467="","",IF(COUNTIF(C$4:C467,C467)=1,MAX(M$3:M466)+1,""))</f>
        <v/>
      </c>
    </row>
    <row r="468">
      <c r="A468" s="19" t="n"/>
      <c r="B468" s="18" t="n"/>
      <c r="C468" s="18" t="n"/>
      <c r="D468" s="18" t="n"/>
      <c r="E468" s="18" t="n"/>
      <c r="F468" s="15" t="n"/>
      <c r="G468" s="19" t="n"/>
      <c r="H468" s="15">
        <f>IF(B468="","",SUMIF('입금 내역'!$B$4:$B$1003,B468,'입금 내역'!$D$4:$D$1003))</f>
        <v/>
      </c>
      <c r="I468" s="15">
        <f>IF(F468="","",F468-N(H468))</f>
        <v/>
      </c>
      <c r="J468" s="16">
        <f>IF(F468="","",IF(I468&lt;=0,"완납",IF(AND(G468&lt;&gt;"",G468&lt;TODAY()),"연체",IF(N(H468)&gt;0,"부분입금","미입금"))))</f>
        <v/>
      </c>
      <c r="K468" s="17">
        <f>IF(J468="연체",TODAY()-G468,"")</f>
        <v/>
      </c>
      <c r="L468" s="18" t="n"/>
      <c r="M468" s="18">
        <f>IF(C468="","",IF(COUNTIF(C$4:C468,C468)=1,MAX(M$3:M467)+1,""))</f>
        <v/>
      </c>
    </row>
    <row r="469">
      <c r="A469" s="19" t="n"/>
      <c r="B469" s="18" t="n"/>
      <c r="C469" s="18" t="n"/>
      <c r="D469" s="18" t="n"/>
      <c r="E469" s="18" t="n"/>
      <c r="F469" s="15" t="n"/>
      <c r="G469" s="19" t="n"/>
      <c r="H469" s="15">
        <f>IF(B469="","",SUMIF('입금 내역'!$B$4:$B$1003,B469,'입금 내역'!$D$4:$D$1003))</f>
        <v/>
      </c>
      <c r="I469" s="15">
        <f>IF(F469="","",F469-N(H469))</f>
        <v/>
      </c>
      <c r="J469" s="16">
        <f>IF(F469="","",IF(I469&lt;=0,"완납",IF(AND(G469&lt;&gt;"",G469&lt;TODAY()),"연체",IF(N(H469)&gt;0,"부분입금","미입금"))))</f>
        <v/>
      </c>
      <c r="K469" s="17">
        <f>IF(J469="연체",TODAY()-G469,"")</f>
        <v/>
      </c>
      <c r="L469" s="18" t="n"/>
      <c r="M469" s="18">
        <f>IF(C469="","",IF(COUNTIF(C$4:C469,C469)=1,MAX(M$3:M468)+1,""))</f>
        <v/>
      </c>
    </row>
    <row r="470">
      <c r="A470" s="19" t="n"/>
      <c r="B470" s="18" t="n"/>
      <c r="C470" s="18" t="n"/>
      <c r="D470" s="18" t="n"/>
      <c r="E470" s="18" t="n"/>
      <c r="F470" s="15" t="n"/>
      <c r="G470" s="19" t="n"/>
      <c r="H470" s="15">
        <f>IF(B470="","",SUMIF('입금 내역'!$B$4:$B$1003,B470,'입금 내역'!$D$4:$D$1003))</f>
        <v/>
      </c>
      <c r="I470" s="15">
        <f>IF(F470="","",F470-N(H470))</f>
        <v/>
      </c>
      <c r="J470" s="16">
        <f>IF(F470="","",IF(I470&lt;=0,"완납",IF(AND(G470&lt;&gt;"",G470&lt;TODAY()),"연체",IF(N(H470)&gt;0,"부분입금","미입금"))))</f>
        <v/>
      </c>
      <c r="K470" s="17">
        <f>IF(J470="연체",TODAY()-G470,"")</f>
        <v/>
      </c>
      <c r="L470" s="18" t="n"/>
      <c r="M470" s="18">
        <f>IF(C470="","",IF(COUNTIF(C$4:C470,C470)=1,MAX(M$3:M469)+1,""))</f>
        <v/>
      </c>
    </row>
    <row r="471">
      <c r="A471" s="19" t="n"/>
      <c r="B471" s="18" t="n"/>
      <c r="C471" s="18" t="n"/>
      <c r="D471" s="18" t="n"/>
      <c r="E471" s="18" t="n"/>
      <c r="F471" s="15" t="n"/>
      <c r="G471" s="19" t="n"/>
      <c r="H471" s="15">
        <f>IF(B471="","",SUMIF('입금 내역'!$B$4:$B$1003,B471,'입금 내역'!$D$4:$D$1003))</f>
        <v/>
      </c>
      <c r="I471" s="15">
        <f>IF(F471="","",F471-N(H471))</f>
        <v/>
      </c>
      <c r="J471" s="16">
        <f>IF(F471="","",IF(I471&lt;=0,"완납",IF(AND(G471&lt;&gt;"",G471&lt;TODAY()),"연체",IF(N(H471)&gt;0,"부분입금","미입금"))))</f>
        <v/>
      </c>
      <c r="K471" s="17">
        <f>IF(J471="연체",TODAY()-G471,"")</f>
        <v/>
      </c>
      <c r="L471" s="18" t="n"/>
      <c r="M471" s="18">
        <f>IF(C471="","",IF(COUNTIF(C$4:C471,C471)=1,MAX(M$3:M470)+1,""))</f>
        <v/>
      </c>
    </row>
    <row r="472">
      <c r="A472" s="19" t="n"/>
      <c r="B472" s="18" t="n"/>
      <c r="C472" s="18" t="n"/>
      <c r="D472" s="18" t="n"/>
      <c r="E472" s="18" t="n"/>
      <c r="F472" s="15" t="n"/>
      <c r="G472" s="19" t="n"/>
      <c r="H472" s="15">
        <f>IF(B472="","",SUMIF('입금 내역'!$B$4:$B$1003,B472,'입금 내역'!$D$4:$D$1003))</f>
        <v/>
      </c>
      <c r="I472" s="15">
        <f>IF(F472="","",F472-N(H472))</f>
        <v/>
      </c>
      <c r="J472" s="16">
        <f>IF(F472="","",IF(I472&lt;=0,"완납",IF(AND(G472&lt;&gt;"",G472&lt;TODAY()),"연체",IF(N(H472)&gt;0,"부분입금","미입금"))))</f>
        <v/>
      </c>
      <c r="K472" s="17">
        <f>IF(J472="연체",TODAY()-G472,"")</f>
        <v/>
      </c>
      <c r="L472" s="18" t="n"/>
      <c r="M472" s="18">
        <f>IF(C472="","",IF(COUNTIF(C$4:C472,C472)=1,MAX(M$3:M471)+1,""))</f>
        <v/>
      </c>
    </row>
    <row r="473">
      <c r="A473" s="19" t="n"/>
      <c r="B473" s="18" t="n"/>
      <c r="C473" s="18" t="n"/>
      <c r="D473" s="18" t="n"/>
      <c r="E473" s="18" t="n"/>
      <c r="F473" s="15" t="n"/>
      <c r="G473" s="19" t="n"/>
      <c r="H473" s="15">
        <f>IF(B473="","",SUMIF('입금 내역'!$B$4:$B$1003,B473,'입금 내역'!$D$4:$D$1003))</f>
        <v/>
      </c>
      <c r="I473" s="15">
        <f>IF(F473="","",F473-N(H473))</f>
        <v/>
      </c>
      <c r="J473" s="16">
        <f>IF(F473="","",IF(I473&lt;=0,"완납",IF(AND(G473&lt;&gt;"",G473&lt;TODAY()),"연체",IF(N(H473)&gt;0,"부분입금","미입금"))))</f>
        <v/>
      </c>
      <c r="K473" s="17">
        <f>IF(J473="연체",TODAY()-G473,"")</f>
        <v/>
      </c>
      <c r="L473" s="18" t="n"/>
      <c r="M473" s="18">
        <f>IF(C473="","",IF(COUNTIF(C$4:C473,C473)=1,MAX(M$3:M472)+1,""))</f>
        <v/>
      </c>
    </row>
    <row r="474">
      <c r="A474" s="19" t="n"/>
      <c r="B474" s="18" t="n"/>
      <c r="C474" s="18" t="n"/>
      <c r="D474" s="18" t="n"/>
      <c r="E474" s="18" t="n"/>
      <c r="F474" s="15" t="n"/>
      <c r="G474" s="19" t="n"/>
      <c r="H474" s="15">
        <f>IF(B474="","",SUMIF('입금 내역'!$B$4:$B$1003,B474,'입금 내역'!$D$4:$D$1003))</f>
        <v/>
      </c>
      <c r="I474" s="15">
        <f>IF(F474="","",F474-N(H474))</f>
        <v/>
      </c>
      <c r="J474" s="16">
        <f>IF(F474="","",IF(I474&lt;=0,"완납",IF(AND(G474&lt;&gt;"",G474&lt;TODAY()),"연체",IF(N(H474)&gt;0,"부분입금","미입금"))))</f>
        <v/>
      </c>
      <c r="K474" s="17">
        <f>IF(J474="연체",TODAY()-G474,"")</f>
        <v/>
      </c>
      <c r="L474" s="18" t="n"/>
      <c r="M474" s="18">
        <f>IF(C474="","",IF(COUNTIF(C$4:C474,C474)=1,MAX(M$3:M473)+1,""))</f>
        <v/>
      </c>
    </row>
    <row r="475">
      <c r="A475" s="19" t="n"/>
      <c r="B475" s="18" t="n"/>
      <c r="C475" s="18" t="n"/>
      <c r="D475" s="18" t="n"/>
      <c r="E475" s="18" t="n"/>
      <c r="F475" s="15" t="n"/>
      <c r="G475" s="19" t="n"/>
      <c r="H475" s="15">
        <f>IF(B475="","",SUMIF('입금 내역'!$B$4:$B$1003,B475,'입금 내역'!$D$4:$D$1003))</f>
        <v/>
      </c>
      <c r="I475" s="15">
        <f>IF(F475="","",F475-N(H475))</f>
        <v/>
      </c>
      <c r="J475" s="16">
        <f>IF(F475="","",IF(I475&lt;=0,"완납",IF(AND(G475&lt;&gt;"",G475&lt;TODAY()),"연체",IF(N(H475)&gt;0,"부분입금","미입금"))))</f>
        <v/>
      </c>
      <c r="K475" s="17">
        <f>IF(J475="연체",TODAY()-G475,"")</f>
        <v/>
      </c>
      <c r="L475" s="18" t="n"/>
      <c r="M475" s="18">
        <f>IF(C475="","",IF(COUNTIF(C$4:C475,C475)=1,MAX(M$3:M474)+1,""))</f>
        <v/>
      </c>
    </row>
    <row r="476">
      <c r="A476" s="19" t="n"/>
      <c r="B476" s="18" t="n"/>
      <c r="C476" s="18" t="n"/>
      <c r="D476" s="18" t="n"/>
      <c r="E476" s="18" t="n"/>
      <c r="F476" s="15" t="n"/>
      <c r="G476" s="19" t="n"/>
      <c r="H476" s="15">
        <f>IF(B476="","",SUMIF('입금 내역'!$B$4:$B$1003,B476,'입금 내역'!$D$4:$D$1003))</f>
        <v/>
      </c>
      <c r="I476" s="15">
        <f>IF(F476="","",F476-N(H476))</f>
        <v/>
      </c>
      <c r="J476" s="16">
        <f>IF(F476="","",IF(I476&lt;=0,"완납",IF(AND(G476&lt;&gt;"",G476&lt;TODAY()),"연체",IF(N(H476)&gt;0,"부분입금","미입금"))))</f>
        <v/>
      </c>
      <c r="K476" s="17">
        <f>IF(J476="연체",TODAY()-G476,"")</f>
        <v/>
      </c>
      <c r="L476" s="18" t="n"/>
      <c r="M476" s="18">
        <f>IF(C476="","",IF(COUNTIF(C$4:C476,C476)=1,MAX(M$3:M475)+1,""))</f>
        <v/>
      </c>
    </row>
    <row r="477">
      <c r="A477" s="19" t="n"/>
      <c r="B477" s="18" t="n"/>
      <c r="C477" s="18" t="n"/>
      <c r="D477" s="18" t="n"/>
      <c r="E477" s="18" t="n"/>
      <c r="F477" s="15" t="n"/>
      <c r="G477" s="19" t="n"/>
      <c r="H477" s="15">
        <f>IF(B477="","",SUMIF('입금 내역'!$B$4:$B$1003,B477,'입금 내역'!$D$4:$D$1003))</f>
        <v/>
      </c>
      <c r="I477" s="15">
        <f>IF(F477="","",F477-N(H477))</f>
        <v/>
      </c>
      <c r="J477" s="16">
        <f>IF(F477="","",IF(I477&lt;=0,"완납",IF(AND(G477&lt;&gt;"",G477&lt;TODAY()),"연체",IF(N(H477)&gt;0,"부분입금","미입금"))))</f>
        <v/>
      </c>
      <c r="K477" s="17">
        <f>IF(J477="연체",TODAY()-G477,"")</f>
        <v/>
      </c>
      <c r="L477" s="18" t="n"/>
      <c r="M477" s="18">
        <f>IF(C477="","",IF(COUNTIF(C$4:C477,C477)=1,MAX(M$3:M476)+1,""))</f>
        <v/>
      </c>
    </row>
    <row r="478">
      <c r="A478" s="19" t="n"/>
      <c r="B478" s="18" t="n"/>
      <c r="C478" s="18" t="n"/>
      <c r="D478" s="18" t="n"/>
      <c r="E478" s="18" t="n"/>
      <c r="F478" s="15" t="n"/>
      <c r="G478" s="19" t="n"/>
      <c r="H478" s="15">
        <f>IF(B478="","",SUMIF('입금 내역'!$B$4:$B$1003,B478,'입금 내역'!$D$4:$D$1003))</f>
        <v/>
      </c>
      <c r="I478" s="15">
        <f>IF(F478="","",F478-N(H478))</f>
        <v/>
      </c>
      <c r="J478" s="16">
        <f>IF(F478="","",IF(I478&lt;=0,"완납",IF(AND(G478&lt;&gt;"",G478&lt;TODAY()),"연체",IF(N(H478)&gt;0,"부분입금","미입금"))))</f>
        <v/>
      </c>
      <c r="K478" s="17">
        <f>IF(J478="연체",TODAY()-G478,"")</f>
        <v/>
      </c>
      <c r="L478" s="18" t="n"/>
      <c r="M478" s="18">
        <f>IF(C478="","",IF(COUNTIF(C$4:C478,C478)=1,MAX(M$3:M477)+1,""))</f>
        <v/>
      </c>
    </row>
    <row r="479">
      <c r="A479" s="19" t="n"/>
      <c r="B479" s="18" t="n"/>
      <c r="C479" s="18" t="n"/>
      <c r="D479" s="18" t="n"/>
      <c r="E479" s="18" t="n"/>
      <c r="F479" s="15" t="n"/>
      <c r="G479" s="19" t="n"/>
      <c r="H479" s="15">
        <f>IF(B479="","",SUMIF('입금 내역'!$B$4:$B$1003,B479,'입금 내역'!$D$4:$D$1003))</f>
        <v/>
      </c>
      <c r="I479" s="15">
        <f>IF(F479="","",F479-N(H479))</f>
        <v/>
      </c>
      <c r="J479" s="16">
        <f>IF(F479="","",IF(I479&lt;=0,"완납",IF(AND(G479&lt;&gt;"",G479&lt;TODAY()),"연체",IF(N(H479)&gt;0,"부분입금","미입금"))))</f>
        <v/>
      </c>
      <c r="K479" s="17">
        <f>IF(J479="연체",TODAY()-G479,"")</f>
        <v/>
      </c>
      <c r="L479" s="18" t="n"/>
      <c r="M479" s="18">
        <f>IF(C479="","",IF(COUNTIF(C$4:C479,C479)=1,MAX(M$3:M478)+1,""))</f>
        <v/>
      </c>
    </row>
    <row r="480">
      <c r="A480" s="19" t="n"/>
      <c r="B480" s="18" t="n"/>
      <c r="C480" s="18" t="n"/>
      <c r="D480" s="18" t="n"/>
      <c r="E480" s="18" t="n"/>
      <c r="F480" s="15" t="n"/>
      <c r="G480" s="19" t="n"/>
      <c r="H480" s="15">
        <f>IF(B480="","",SUMIF('입금 내역'!$B$4:$B$1003,B480,'입금 내역'!$D$4:$D$1003))</f>
        <v/>
      </c>
      <c r="I480" s="15">
        <f>IF(F480="","",F480-N(H480))</f>
        <v/>
      </c>
      <c r="J480" s="16">
        <f>IF(F480="","",IF(I480&lt;=0,"완납",IF(AND(G480&lt;&gt;"",G480&lt;TODAY()),"연체",IF(N(H480)&gt;0,"부분입금","미입금"))))</f>
        <v/>
      </c>
      <c r="K480" s="17">
        <f>IF(J480="연체",TODAY()-G480,"")</f>
        <v/>
      </c>
      <c r="L480" s="18" t="n"/>
      <c r="M480" s="18">
        <f>IF(C480="","",IF(COUNTIF(C$4:C480,C480)=1,MAX(M$3:M479)+1,""))</f>
        <v/>
      </c>
    </row>
    <row r="481">
      <c r="A481" s="19" t="n"/>
      <c r="B481" s="18" t="n"/>
      <c r="C481" s="18" t="n"/>
      <c r="D481" s="18" t="n"/>
      <c r="E481" s="18" t="n"/>
      <c r="F481" s="15" t="n"/>
      <c r="G481" s="19" t="n"/>
      <c r="H481" s="15">
        <f>IF(B481="","",SUMIF('입금 내역'!$B$4:$B$1003,B481,'입금 내역'!$D$4:$D$1003))</f>
        <v/>
      </c>
      <c r="I481" s="15">
        <f>IF(F481="","",F481-N(H481))</f>
        <v/>
      </c>
      <c r="J481" s="16">
        <f>IF(F481="","",IF(I481&lt;=0,"완납",IF(AND(G481&lt;&gt;"",G481&lt;TODAY()),"연체",IF(N(H481)&gt;0,"부분입금","미입금"))))</f>
        <v/>
      </c>
      <c r="K481" s="17">
        <f>IF(J481="연체",TODAY()-G481,"")</f>
        <v/>
      </c>
      <c r="L481" s="18" t="n"/>
      <c r="M481" s="18">
        <f>IF(C481="","",IF(COUNTIF(C$4:C481,C481)=1,MAX(M$3:M480)+1,""))</f>
        <v/>
      </c>
    </row>
    <row r="482">
      <c r="A482" s="19" t="n"/>
      <c r="B482" s="18" t="n"/>
      <c r="C482" s="18" t="n"/>
      <c r="D482" s="18" t="n"/>
      <c r="E482" s="18" t="n"/>
      <c r="F482" s="15" t="n"/>
      <c r="G482" s="19" t="n"/>
      <c r="H482" s="15">
        <f>IF(B482="","",SUMIF('입금 내역'!$B$4:$B$1003,B482,'입금 내역'!$D$4:$D$1003))</f>
        <v/>
      </c>
      <c r="I482" s="15">
        <f>IF(F482="","",F482-N(H482))</f>
        <v/>
      </c>
      <c r="J482" s="16">
        <f>IF(F482="","",IF(I482&lt;=0,"완납",IF(AND(G482&lt;&gt;"",G482&lt;TODAY()),"연체",IF(N(H482)&gt;0,"부분입금","미입금"))))</f>
        <v/>
      </c>
      <c r="K482" s="17">
        <f>IF(J482="연체",TODAY()-G482,"")</f>
        <v/>
      </c>
      <c r="L482" s="18" t="n"/>
      <c r="M482" s="18">
        <f>IF(C482="","",IF(COUNTIF(C$4:C482,C482)=1,MAX(M$3:M481)+1,""))</f>
        <v/>
      </c>
    </row>
    <row r="483">
      <c r="A483" s="19" t="n"/>
      <c r="B483" s="18" t="n"/>
      <c r="C483" s="18" t="n"/>
      <c r="D483" s="18" t="n"/>
      <c r="E483" s="18" t="n"/>
      <c r="F483" s="15" t="n"/>
      <c r="G483" s="19" t="n"/>
      <c r="H483" s="15">
        <f>IF(B483="","",SUMIF('입금 내역'!$B$4:$B$1003,B483,'입금 내역'!$D$4:$D$1003))</f>
        <v/>
      </c>
      <c r="I483" s="15">
        <f>IF(F483="","",F483-N(H483))</f>
        <v/>
      </c>
      <c r="J483" s="16">
        <f>IF(F483="","",IF(I483&lt;=0,"완납",IF(AND(G483&lt;&gt;"",G483&lt;TODAY()),"연체",IF(N(H483)&gt;0,"부분입금","미입금"))))</f>
        <v/>
      </c>
      <c r="K483" s="17">
        <f>IF(J483="연체",TODAY()-G483,"")</f>
        <v/>
      </c>
      <c r="L483" s="18" t="n"/>
      <c r="M483" s="18">
        <f>IF(C483="","",IF(COUNTIF(C$4:C483,C483)=1,MAX(M$3:M482)+1,""))</f>
        <v/>
      </c>
    </row>
    <row r="484">
      <c r="A484" s="19" t="n"/>
      <c r="B484" s="18" t="n"/>
      <c r="C484" s="18" t="n"/>
      <c r="D484" s="18" t="n"/>
      <c r="E484" s="18" t="n"/>
      <c r="F484" s="15" t="n"/>
      <c r="G484" s="19" t="n"/>
      <c r="H484" s="15">
        <f>IF(B484="","",SUMIF('입금 내역'!$B$4:$B$1003,B484,'입금 내역'!$D$4:$D$1003))</f>
        <v/>
      </c>
      <c r="I484" s="15">
        <f>IF(F484="","",F484-N(H484))</f>
        <v/>
      </c>
      <c r="J484" s="16">
        <f>IF(F484="","",IF(I484&lt;=0,"완납",IF(AND(G484&lt;&gt;"",G484&lt;TODAY()),"연체",IF(N(H484)&gt;0,"부분입금","미입금"))))</f>
        <v/>
      </c>
      <c r="K484" s="17">
        <f>IF(J484="연체",TODAY()-G484,"")</f>
        <v/>
      </c>
      <c r="L484" s="18" t="n"/>
      <c r="M484" s="18">
        <f>IF(C484="","",IF(COUNTIF(C$4:C484,C484)=1,MAX(M$3:M483)+1,""))</f>
        <v/>
      </c>
    </row>
    <row r="485">
      <c r="A485" s="19" t="n"/>
      <c r="B485" s="18" t="n"/>
      <c r="C485" s="18" t="n"/>
      <c r="D485" s="18" t="n"/>
      <c r="E485" s="18" t="n"/>
      <c r="F485" s="15" t="n"/>
      <c r="G485" s="19" t="n"/>
      <c r="H485" s="15">
        <f>IF(B485="","",SUMIF('입금 내역'!$B$4:$B$1003,B485,'입금 내역'!$D$4:$D$1003))</f>
        <v/>
      </c>
      <c r="I485" s="15">
        <f>IF(F485="","",F485-N(H485))</f>
        <v/>
      </c>
      <c r="J485" s="16">
        <f>IF(F485="","",IF(I485&lt;=0,"완납",IF(AND(G485&lt;&gt;"",G485&lt;TODAY()),"연체",IF(N(H485)&gt;0,"부분입금","미입금"))))</f>
        <v/>
      </c>
      <c r="K485" s="17">
        <f>IF(J485="연체",TODAY()-G485,"")</f>
        <v/>
      </c>
      <c r="L485" s="18" t="n"/>
      <c r="M485" s="18">
        <f>IF(C485="","",IF(COUNTIF(C$4:C485,C485)=1,MAX(M$3:M484)+1,""))</f>
        <v/>
      </c>
    </row>
    <row r="486">
      <c r="A486" s="19" t="n"/>
      <c r="B486" s="18" t="n"/>
      <c r="C486" s="18" t="n"/>
      <c r="D486" s="18" t="n"/>
      <c r="E486" s="18" t="n"/>
      <c r="F486" s="15" t="n"/>
      <c r="G486" s="19" t="n"/>
      <c r="H486" s="15">
        <f>IF(B486="","",SUMIF('입금 내역'!$B$4:$B$1003,B486,'입금 내역'!$D$4:$D$1003))</f>
        <v/>
      </c>
      <c r="I486" s="15">
        <f>IF(F486="","",F486-N(H486))</f>
        <v/>
      </c>
      <c r="J486" s="16">
        <f>IF(F486="","",IF(I486&lt;=0,"완납",IF(AND(G486&lt;&gt;"",G486&lt;TODAY()),"연체",IF(N(H486)&gt;0,"부분입금","미입금"))))</f>
        <v/>
      </c>
      <c r="K486" s="17">
        <f>IF(J486="연체",TODAY()-G486,"")</f>
        <v/>
      </c>
      <c r="L486" s="18" t="n"/>
      <c r="M486" s="18">
        <f>IF(C486="","",IF(COUNTIF(C$4:C486,C486)=1,MAX(M$3:M485)+1,""))</f>
        <v/>
      </c>
    </row>
    <row r="487">
      <c r="A487" s="19" t="n"/>
      <c r="B487" s="18" t="n"/>
      <c r="C487" s="18" t="n"/>
      <c r="D487" s="18" t="n"/>
      <c r="E487" s="18" t="n"/>
      <c r="F487" s="15" t="n"/>
      <c r="G487" s="19" t="n"/>
      <c r="H487" s="15">
        <f>IF(B487="","",SUMIF('입금 내역'!$B$4:$B$1003,B487,'입금 내역'!$D$4:$D$1003))</f>
        <v/>
      </c>
      <c r="I487" s="15">
        <f>IF(F487="","",F487-N(H487))</f>
        <v/>
      </c>
      <c r="J487" s="16">
        <f>IF(F487="","",IF(I487&lt;=0,"완납",IF(AND(G487&lt;&gt;"",G487&lt;TODAY()),"연체",IF(N(H487)&gt;0,"부분입금","미입금"))))</f>
        <v/>
      </c>
      <c r="K487" s="17">
        <f>IF(J487="연체",TODAY()-G487,"")</f>
        <v/>
      </c>
      <c r="L487" s="18" t="n"/>
      <c r="M487" s="18">
        <f>IF(C487="","",IF(COUNTIF(C$4:C487,C487)=1,MAX(M$3:M486)+1,""))</f>
        <v/>
      </c>
    </row>
    <row r="488">
      <c r="A488" s="19" t="n"/>
      <c r="B488" s="18" t="n"/>
      <c r="C488" s="18" t="n"/>
      <c r="D488" s="18" t="n"/>
      <c r="E488" s="18" t="n"/>
      <c r="F488" s="15" t="n"/>
      <c r="G488" s="19" t="n"/>
      <c r="H488" s="15">
        <f>IF(B488="","",SUMIF('입금 내역'!$B$4:$B$1003,B488,'입금 내역'!$D$4:$D$1003))</f>
        <v/>
      </c>
      <c r="I488" s="15">
        <f>IF(F488="","",F488-N(H488))</f>
        <v/>
      </c>
      <c r="J488" s="16">
        <f>IF(F488="","",IF(I488&lt;=0,"완납",IF(AND(G488&lt;&gt;"",G488&lt;TODAY()),"연체",IF(N(H488)&gt;0,"부분입금","미입금"))))</f>
        <v/>
      </c>
      <c r="K488" s="17">
        <f>IF(J488="연체",TODAY()-G488,"")</f>
        <v/>
      </c>
      <c r="L488" s="18" t="n"/>
      <c r="M488" s="18">
        <f>IF(C488="","",IF(COUNTIF(C$4:C488,C488)=1,MAX(M$3:M487)+1,""))</f>
        <v/>
      </c>
    </row>
    <row r="489">
      <c r="A489" s="19" t="n"/>
      <c r="B489" s="18" t="n"/>
      <c r="C489" s="18" t="n"/>
      <c r="D489" s="18" t="n"/>
      <c r="E489" s="18" t="n"/>
      <c r="F489" s="15" t="n"/>
      <c r="G489" s="19" t="n"/>
      <c r="H489" s="15">
        <f>IF(B489="","",SUMIF('입금 내역'!$B$4:$B$1003,B489,'입금 내역'!$D$4:$D$1003))</f>
        <v/>
      </c>
      <c r="I489" s="15">
        <f>IF(F489="","",F489-N(H489))</f>
        <v/>
      </c>
      <c r="J489" s="16">
        <f>IF(F489="","",IF(I489&lt;=0,"완납",IF(AND(G489&lt;&gt;"",G489&lt;TODAY()),"연체",IF(N(H489)&gt;0,"부분입금","미입금"))))</f>
        <v/>
      </c>
      <c r="K489" s="17">
        <f>IF(J489="연체",TODAY()-G489,"")</f>
        <v/>
      </c>
      <c r="L489" s="18" t="n"/>
      <c r="M489" s="18">
        <f>IF(C489="","",IF(COUNTIF(C$4:C489,C489)=1,MAX(M$3:M488)+1,""))</f>
        <v/>
      </c>
    </row>
    <row r="490">
      <c r="A490" s="19" t="n"/>
      <c r="B490" s="18" t="n"/>
      <c r="C490" s="18" t="n"/>
      <c r="D490" s="18" t="n"/>
      <c r="E490" s="18" t="n"/>
      <c r="F490" s="15" t="n"/>
      <c r="G490" s="19" t="n"/>
      <c r="H490" s="15">
        <f>IF(B490="","",SUMIF('입금 내역'!$B$4:$B$1003,B490,'입금 내역'!$D$4:$D$1003))</f>
        <v/>
      </c>
      <c r="I490" s="15">
        <f>IF(F490="","",F490-N(H490))</f>
        <v/>
      </c>
      <c r="J490" s="16">
        <f>IF(F490="","",IF(I490&lt;=0,"완납",IF(AND(G490&lt;&gt;"",G490&lt;TODAY()),"연체",IF(N(H490)&gt;0,"부분입금","미입금"))))</f>
        <v/>
      </c>
      <c r="K490" s="17">
        <f>IF(J490="연체",TODAY()-G490,"")</f>
        <v/>
      </c>
      <c r="L490" s="18" t="n"/>
      <c r="M490" s="18">
        <f>IF(C490="","",IF(COUNTIF(C$4:C490,C490)=1,MAX(M$3:M489)+1,""))</f>
        <v/>
      </c>
    </row>
    <row r="491">
      <c r="A491" s="19" t="n"/>
      <c r="B491" s="18" t="n"/>
      <c r="C491" s="18" t="n"/>
      <c r="D491" s="18" t="n"/>
      <c r="E491" s="18" t="n"/>
      <c r="F491" s="15" t="n"/>
      <c r="G491" s="19" t="n"/>
      <c r="H491" s="15">
        <f>IF(B491="","",SUMIF('입금 내역'!$B$4:$B$1003,B491,'입금 내역'!$D$4:$D$1003))</f>
        <v/>
      </c>
      <c r="I491" s="15">
        <f>IF(F491="","",F491-N(H491))</f>
        <v/>
      </c>
      <c r="J491" s="16">
        <f>IF(F491="","",IF(I491&lt;=0,"완납",IF(AND(G491&lt;&gt;"",G491&lt;TODAY()),"연체",IF(N(H491)&gt;0,"부분입금","미입금"))))</f>
        <v/>
      </c>
      <c r="K491" s="17">
        <f>IF(J491="연체",TODAY()-G491,"")</f>
        <v/>
      </c>
      <c r="L491" s="18" t="n"/>
      <c r="M491" s="18">
        <f>IF(C491="","",IF(COUNTIF(C$4:C491,C491)=1,MAX(M$3:M490)+1,""))</f>
        <v/>
      </c>
    </row>
    <row r="492">
      <c r="A492" s="19" t="n"/>
      <c r="B492" s="18" t="n"/>
      <c r="C492" s="18" t="n"/>
      <c r="D492" s="18" t="n"/>
      <c r="E492" s="18" t="n"/>
      <c r="F492" s="15" t="n"/>
      <c r="G492" s="19" t="n"/>
      <c r="H492" s="15">
        <f>IF(B492="","",SUMIF('입금 내역'!$B$4:$B$1003,B492,'입금 내역'!$D$4:$D$1003))</f>
        <v/>
      </c>
      <c r="I492" s="15">
        <f>IF(F492="","",F492-N(H492))</f>
        <v/>
      </c>
      <c r="J492" s="16">
        <f>IF(F492="","",IF(I492&lt;=0,"완납",IF(AND(G492&lt;&gt;"",G492&lt;TODAY()),"연체",IF(N(H492)&gt;0,"부분입금","미입금"))))</f>
        <v/>
      </c>
      <c r="K492" s="17">
        <f>IF(J492="연체",TODAY()-G492,"")</f>
        <v/>
      </c>
      <c r="L492" s="18" t="n"/>
      <c r="M492" s="18">
        <f>IF(C492="","",IF(COUNTIF(C$4:C492,C492)=1,MAX(M$3:M491)+1,""))</f>
        <v/>
      </c>
    </row>
    <row r="493">
      <c r="A493" s="19" t="n"/>
      <c r="B493" s="18" t="n"/>
      <c r="C493" s="18" t="n"/>
      <c r="D493" s="18" t="n"/>
      <c r="E493" s="18" t="n"/>
      <c r="F493" s="15" t="n"/>
      <c r="G493" s="19" t="n"/>
      <c r="H493" s="15">
        <f>IF(B493="","",SUMIF('입금 내역'!$B$4:$B$1003,B493,'입금 내역'!$D$4:$D$1003))</f>
        <v/>
      </c>
      <c r="I493" s="15">
        <f>IF(F493="","",F493-N(H493))</f>
        <v/>
      </c>
      <c r="J493" s="16">
        <f>IF(F493="","",IF(I493&lt;=0,"완납",IF(AND(G493&lt;&gt;"",G493&lt;TODAY()),"연체",IF(N(H493)&gt;0,"부분입금","미입금"))))</f>
        <v/>
      </c>
      <c r="K493" s="17">
        <f>IF(J493="연체",TODAY()-G493,"")</f>
        <v/>
      </c>
      <c r="L493" s="18" t="n"/>
      <c r="M493" s="18">
        <f>IF(C493="","",IF(COUNTIF(C$4:C493,C493)=1,MAX(M$3:M492)+1,""))</f>
        <v/>
      </c>
    </row>
    <row r="494">
      <c r="A494" s="19" t="n"/>
      <c r="B494" s="18" t="n"/>
      <c r="C494" s="18" t="n"/>
      <c r="D494" s="18" t="n"/>
      <c r="E494" s="18" t="n"/>
      <c r="F494" s="15" t="n"/>
      <c r="G494" s="19" t="n"/>
      <c r="H494" s="15">
        <f>IF(B494="","",SUMIF('입금 내역'!$B$4:$B$1003,B494,'입금 내역'!$D$4:$D$1003))</f>
        <v/>
      </c>
      <c r="I494" s="15">
        <f>IF(F494="","",F494-N(H494))</f>
        <v/>
      </c>
      <c r="J494" s="16">
        <f>IF(F494="","",IF(I494&lt;=0,"완납",IF(AND(G494&lt;&gt;"",G494&lt;TODAY()),"연체",IF(N(H494)&gt;0,"부분입금","미입금"))))</f>
        <v/>
      </c>
      <c r="K494" s="17">
        <f>IF(J494="연체",TODAY()-G494,"")</f>
        <v/>
      </c>
      <c r="L494" s="18" t="n"/>
      <c r="M494" s="18">
        <f>IF(C494="","",IF(COUNTIF(C$4:C494,C494)=1,MAX(M$3:M493)+1,""))</f>
        <v/>
      </c>
    </row>
    <row r="495">
      <c r="A495" s="19" t="n"/>
      <c r="B495" s="18" t="n"/>
      <c r="C495" s="18" t="n"/>
      <c r="D495" s="18" t="n"/>
      <c r="E495" s="18" t="n"/>
      <c r="F495" s="15" t="n"/>
      <c r="G495" s="19" t="n"/>
      <c r="H495" s="15">
        <f>IF(B495="","",SUMIF('입금 내역'!$B$4:$B$1003,B495,'입금 내역'!$D$4:$D$1003))</f>
        <v/>
      </c>
      <c r="I495" s="15">
        <f>IF(F495="","",F495-N(H495))</f>
        <v/>
      </c>
      <c r="J495" s="16">
        <f>IF(F495="","",IF(I495&lt;=0,"완납",IF(AND(G495&lt;&gt;"",G495&lt;TODAY()),"연체",IF(N(H495)&gt;0,"부분입금","미입금"))))</f>
        <v/>
      </c>
      <c r="K495" s="17">
        <f>IF(J495="연체",TODAY()-G495,"")</f>
        <v/>
      </c>
      <c r="L495" s="18" t="n"/>
      <c r="M495" s="18">
        <f>IF(C495="","",IF(COUNTIF(C$4:C495,C495)=1,MAX(M$3:M494)+1,""))</f>
        <v/>
      </c>
    </row>
    <row r="496">
      <c r="A496" s="19" t="n"/>
      <c r="B496" s="18" t="n"/>
      <c r="C496" s="18" t="n"/>
      <c r="D496" s="18" t="n"/>
      <c r="E496" s="18" t="n"/>
      <c r="F496" s="15" t="n"/>
      <c r="G496" s="19" t="n"/>
      <c r="H496" s="15">
        <f>IF(B496="","",SUMIF('입금 내역'!$B$4:$B$1003,B496,'입금 내역'!$D$4:$D$1003))</f>
        <v/>
      </c>
      <c r="I496" s="15">
        <f>IF(F496="","",F496-N(H496))</f>
        <v/>
      </c>
      <c r="J496" s="16">
        <f>IF(F496="","",IF(I496&lt;=0,"완납",IF(AND(G496&lt;&gt;"",G496&lt;TODAY()),"연체",IF(N(H496)&gt;0,"부분입금","미입금"))))</f>
        <v/>
      </c>
      <c r="K496" s="17">
        <f>IF(J496="연체",TODAY()-G496,"")</f>
        <v/>
      </c>
      <c r="L496" s="18" t="n"/>
      <c r="M496" s="18">
        <f>IF(C496="","",IF(COUNTIF(C$4:C496,C496)=1,MAX(M$3:M495)+1,""))</f>
        <v/>
      </c>
    </row>
    <row r="497">
      <c r="A497" s="19" t="n"/>
      <c r="B497" s="18" t="n"/>
      <c r="C497" s="18" t="n"/>
      <c r="D497" s="18" t="n"/>
      <c r="E497" s="18" t="n"/>
      <c r="F497" s="15" t="n"/>
      <c r="G497" s="19" t="n"/>
      <c r="H497" s="15">
        <f>IF(B497="","",SUMIF('입금 내역'!$B$4:$B$1003,B497,'입금 내역'!$D$4:$D$1003))</f>
        <v/>
      </c>
      <c r="I497" s="15">
        <f>IF(F497="","",F497-N(H497))</f>
        <v/>
      </c>
      <c r="J497" s="16">
        <f>IF(F497="","",IF(I497&lt;=0,"완납",IF(AND(G497&lt;&gt;"",G497&lt;TODAY()),"연체",IF(N(H497)&gt;0,"부분입금","미입금"))))</f>
        <v/>
      </c>
      <c r="K497" s="17">
        <f>IF(J497="연체",TODAY()-G497,"")</f>
        <v/>
      </c>
      <c r="L497" s="18" t="n"/>
      <c r="M497" s="18">
        <f>IF(C497="","",IF(COUNTIF(C$4:C497,C497)=1,MAX(M$3:M496)+1,""))</f>
        <v/>
      </c>
    </row>
    <row r="498">
      <c r="A498" s="19" t="n"/>
      <c r="B498" s="18" t="n"/>
      <c r="C498" s="18" t="n"/>
      <c r="D498" s="18" t="n"/>
      <c r="E498" s="18" t="n"/>
      <c r="F498" s="15" t="n"/>
      <c r="G498" s="19" t="n"/>
      <c r="H498" s="15">
        <f>IF(B498="","",SUMIF('입금 내역'!$B$4:$B$1003,B498,'입금 내역'!$D$4:$D$1003))</f>
        <v/>
      </c>
      <c r="I498" s="15">
        <f>IF(F498="","",F498-N(H498))</f>
        <v/>
      </c>
      <c r="J498" s="16">
        <f>IF(F498="","",IF(I498&lt;=0,"완납",IF(AND(G498&lt;&gt;"",G498&lt;TODAY()),"연체",IF(N(H498)&gt;0,"부분입금","미입금"))))</f>
        <v/>
      </c>
      <c r="K498" s="17">
        <f>IF(J498="연체",TODAY()-G498,"")</f>
        <v/>
      </c>
      <c r="L498" s="18" t="n"/>
      <c r="M498" s="18">
        <f>IF(C498="","",IF(COUNTIF(C$4:C498,C498)=1,MAX(M$3:M497)+1,""))</f>
        <v/>
      </c>
    </row>
    <row r="499">
      <c r="A499" s="19" t="n"/>
      <c r="B499" s="18" t="n"/>
      <c r="C499" s="18" t="n"/>
      <c r="D499" s="18" t="n"/>
      <c r="E499" s="18" t="n"/>
      <c r="F499" s="15" t="n"/>
      <c r="G499" s="19" t="n"/>
      <c r="H499" s="15">
        <f>IF(B499="","",SUMIF('입금 내역'!$B$4:$B$1003,B499,'입금 내역'!$D$4:$D$1003))</f>
        <v/>
      </c>
      <c r="I499" s="15">
        <f>IF(F499="","",F499-N(H499))</f>
        <v/>
      </c>
      <c r="J499" s="16">
        <f>IF(F499="","",IF(I499&lt;=0,"완납",IF(AND(G499&lt;&gt;"",G499&lt;TODAY()),"연체",IF(N(H499)&gt;0,"부분입금","미입금"))))</f>
        <v/>
      </c>
      <c r="K499" s="17">
        <f>IF(J499="연체",TODAY()-G499,"")</f>
        <v/>
      </c>
      <c r="L499" s="18" t="n"/>
      <c r="M499" s="18">
        <f>IF(C499="","",IF(COUNTIF(C$4:C499,C499)=1,MAX(M$3:M498)+1,""))</f>
        <v/>
      </c>
    </row>
    <row r="500">
      <c r="A500" s="19" t="n"/>
      <c r="B500" s="18" t="n"/>
      <c r="C500" s="18" t="n"/>
      <c r="D500" s="18" t="n"/>
      <c r="E500" s="18" t="n"/>
      <c r="F500" s="15" t="n"/>
      <c r="G500" s="19" t="n"/>
      <c r="H500" s="15">
        <f>IF(B500="","",SUMIF('입금 내역'!$B$4:$B$1003,B500,'입금 내역'!$D$4:$D$1003))</f>
        <v/>
      </c>
      <c r="I500" s="15">
        <f>IF(F500="","",F500-N(H500))</f>
        <v/>
      </c>
      <c r="J500" s="16">
        <f>IF(F500="","",IF(I500&lt;=0,"완납",IF(AND(G500&lt;&gt;"",G500&lt;TODAY()),"연체",IF(N(H500)&gt;0,"부분입금","미입금"))))</f>
        <v/>
      </c>
      <c r="K500" s="17">
        <f>IF(J500="연체",TODAY()-G500,"")</f>
        <v/>
      </c>
      <c r="L500" s="18" t="n"/>
      <c r="M500" s="18">
        <f>IF(C500="","",IF(COUNTIF(C$4:C500,C500)=1,MAX(M$3:M499)+1,""))</f>
        <v/>
      </c>
    </row>
    <row r="501">
      <c r="A501" s="19" t="n"/>
      <c r="B501" s="18" t="n"/>
      <c r="C501" s="18" t="n"/>
      <c r="D501" s="18" t="n"/>
      <c r="E501" s="18" t="n"/>
      <c r="F501" s="15" t="n"/>
      <c r="G501" s="19" t="n"/>
      <c r="H501" s="15">
        <f>IF(B501="","",SUMIF('입금 내역'!$B$4:$B$1003,B501,'입금 내역'!$D$4:$D$1003))</f>
        <v/>
      </c>
      <c r="I501" s="15">
        <f>IF(F501="","",F501-N(H501))</f>
        <v/>
      </c>
      <c r="J501" s="16">
        <f>IF(F501="","",IF(I501&lt;=0,"완납",IF(AND(G501&lt;&gt;"",G501&lt;TODAY()),"연체",IF(N(H501)&gt;0,"부분입금","미입금"))))</f>
        <v/>
      </c>
      <c r="K501" s="17">
        <f>IF(J501="연체",TODAY()-G501,"")</f>
        <v/>
      </c>
      <c r="L501" s="18" t="n"/>
      <c r="M501" s="18">
        <f>IF(C501="","",IF(COUNTIF(C$4:C501,C501)=1,MAX(M$3:M500)+1,""))</f>
        <v/>
      </c>
    </row>
    <row r="502">
      <c r="A502" s="19" t="n"/>
      <c r="B502" s="18" t="n"/>
      <c r="C502" s="18" t="n"/>
      <c r="D502" s="18" t="n"/>
      <c r="E502" s="18" t="n"/>
      <c r="F502" s="15" t="n"/>
      <c r="G502" s="19" t="n"/>
      <c r="H502" s="15">
        <f>IF(B502="","",SUMIF('입금 내역'!$B$4:$B$1003,B502,'입금 내역'!$D$4:$D$1003))</f>
        <v/>
      </c>
      <c r="I502" s="15">
        <f>IF(F502="","",F502-N(H502))</f>
        <v/>
      </c>
      <c r="J502" s="16">
        <f>IF(F502="","",IF(I502&lt;=0,"완납",IF(AND(G502&lt;&gt;"",G502&lt;TODAY()),"연체",IF(N(H502)&gt;0,"부분입금","미입금"))))</f>
        <v/>
      </c>
      <c r="K502" s="17">
        <f>IF(J502="연체",TODAY()-G502,"")</f>
        <v/>
      </c>
      <c r="L502" s="18" t="n"/>
      <c r="M502" s="18">
        <f>IF(C502="","",IF(COUNTIF(C$4:C502,C502)=1,MAX(M$3:M501)+1,""))</f>
        <v/>
      </c>
    </row>
    <row r="503">
      <c r="A503" s="19" t="n"/>
      <c r="B503" s="18" t="n"/>
      <c r="C503" s="18" t="n"/>
      <c r="D503" s="18" t="n"/>
      <c r="E503" s="18" t="n"/>
      <c r="F503" s="15" t="n"/>
      <c r="G503" s="19" t="n"/>
      <c r="H503" s="15">
        <f>IF(B503="","",SUMIF('입금 내역'!$B$4:$B$1003,B503,'입금 내역'!$D$4:$D$1003))</f>
        <v/>
      </c>
      <c r="I503" s="15">
        <f>IF(F503="","",F503-N(H503))</f>
        <v/>
      </c>
      <c r="J503" s="16">
        <f>IF(F503="","",IF(I503&lt;=0,"완납",IF(AND(G503&lt;&gt;"",G503&lt;TODAY()),"연체",IF(N(H503)&gt;0,"부분입금","미입금"))))</f>
        <v/>
      </c>
      <c r="K503" s="17">
        <f>IF(J503="연체",TODAY()-G503,"")</f>
        <v/>
      </c>
      <c r="L503" s="18" t="n"/>
      <c r="M503" s="18">
        <f>IF(C503="","",IF(COUNTIF(C$4:C503,C503)=1,MAX(M$3:M502)+1,""))</f>
        <v/>
      </c>
    </row>
  </sheetData>
  <autoFilter ref="A3:L503"/>
  <mergeCells count="2">
    <mergeCell ref="A1:C1"/>
    <mergeCell ref="J1:L1"/>
  </mergeCells>
  <conditionalFormatting sqref="A4:L503">
    <cfRule type="expression" priority="1" dxfId="0" stopIfTrue="1">
      <formula>$J4="연체"</formula>
    </cfRule>
    <cfRule type="expression" priority="2" dxfId="1">
      <formula>$J4="완납"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2" customWidth="1" min="3" max="3"/>
    <col width="14" customWidth="1" min="4" max="4"/>
    <col width="11" customWidth="1" min="5" max="5"/>
    <col width="30" customWidth="1" min="6" max="6"/>
  </cols>
  <sheetData>
    <row r="1" ht="28" customHeight="1">
      <c r="A1" s="1" t="inlineStr">
        <is>
          <t>입금 내역</t>
        </is>
      </c>
      <c r="B1" s="2" t="n"/>
      <c r="C1" s="2" t="n"/>
      <c r="D1" s="2" t="n"/>
      <c r="E1" s="7" t="inlineStr">
        <is>
          <t>입금될 때마다 한 줄. 나눠 들어오면 같은 청구번호로 여러 줄 적습니다.</t>
        </is>
      </c>
      <c r="F1" s="2" t="n"/>
    </row>
    <row r="2">
      <c r="A2" s="8" t="inlineStr">
        <is>
          <t>합계</t>
        </is>
      </c>
      <c r="B2" s="8">
        <f>COUNT(D4:D1003)&amp;"건"</f>
        <v/>
      </c>
      <c r="C2" s="9" t="n"/>
      <c r="D2" s="10">
        <f>SUBTOTAL(109,D4:D1003)</f>
        <v/>
      </c>
      <c r="E2" s="9" t="n"/>
      <c r="F2" s="9" t="n"/>
    </row>
    <row r="3">
      <c r="A3" s="11" t="inlineStr">
        <is>
          <t>입금일</t>
        </is>
      </c>
      <c r="B3" s="11" t="inlineStr">
        <is>
          <t>청구번호</t>
        </is>
      </c>
      <c r="C3" s="8" t="inlineStr">
        <is>
          <t>거래처(자동)</t>
        </is>
      </c>
      <c r="D3" s="11" t="inlineStr">
        <is>
          <t>입금액</t>
        </is>
      </c>
      <c r="E3" s="11" t="inlineStr">
        <is>
          <t>입금 방법</t>
        </is>
      </c>
      <c r="F3" s="11" t="inlineStr">
        <is>
          <t>비고</t>
        </is>
      </c>
    </row>
    <row r="4">
      <c r="A4" s="12" t="n">
        <v>46275</v>
      </c>
      <c r="B4" s="13" t="inlineStr">
        <is>
          <t>TI-2608-044</t>
        </is>
      </c>
      <c r="C4" s="18">
        <f>IF(B4="","",IFERROR(INDEX('미수금 대장'!$C$4:$C$503,MATCH(B4,'미수금 대장'!$B$4:$B$503,0)),"대장에 없는 청구번호"))</f>
        <v/>
      </c>
      <c r="D4" s="14" t="n">
        <v>1650000</v>
      </c>
      <c r="E4" s="13" t="inlineStr">
        <is>
          <t>계좌이체</t>
        </is>
      </c>
      <c r="F4" s="13" t="inlineStr">
        <is>
          <t>예시</t>
        </is>
      </c>
    </row>
    <row r="5">
      <c r="A5" s="12" t="n">
        <v>46295</v>
      </c>
      <c r="B5" s="13" t="inlineStr">
        <is>
          <t>TI-2609-012</t>
        </is>
      </c>
      <c r="C5" s="18">
        <f>IF(B5="","",IFERROR(INDEX('미수금 대장'!$C$4:$C$503,MATCH(B5,'미수금 대장'!$B$4:$B$503,0)),"대장에 없는 청구번호"))</f>
        <v/>
      </c>
      <c r="D5" s="14" t="n">
        <v>5000000</v>
      </c>
      <c r="E5" s="13" t="inlineStr">
        <is>
          <t>계좌이체</t>
        </is>
      </c>
      <c r="F5" s="13" t="inlineStr">
        <is>
          <t>예시 · 나머지는 아직 미입금</t>
        </is>
      </c>
    </row>
    <row r="6">
      <c r="A6" s="19" t="n"/>
      <c r="B6" s="18" t="n"/>
      <c r="C6" s="18">
        <f>IF(B6="","",IFERROR(INDEX('미수금 대장'!$C$4:$C$503,MATCH(B6,'미수금 대장'!$B$4:$B$503,0)),"대장에 없는 청구번호"))</f>
        <v/>
      </c>
      <c r="D6" s="15" t="n"/>
      <c r="E6" s="18" t="n"/>
      <c r="F6" s="18" t="n"/>
    </row>
    <row r="7">
      <c r="A7" s="19" t="n"/>
      <c r="B7" s="18" t="n"/>
      <c r="C7" s="18">
        <f>IF(B7="","",IFERROR(INDEX('미수금 대장'!$C$4:$C$503,MATCH(B7,'미수금 대장'!$B$4:$B$503,0)),"대장에 없는 청구번호"))</f>
        <v/>
      </c>
      <c r="D7" s="15" t="n"/>
      <c r="E7" s="18" t="n"/>
      <c r="F7" s="18" t="n"/>
    </row>
    <row r="8">
      <c r="A8" s="19" t="n"/>
      <c r="B8" s="18" t="n"/>
      <c r="C8" s="18">
        <f>IF(B8="","",IFERROR(INDEX('미수금 대장'!$C$4:$C$503,MATCH(B8,'미수금 대장'!$B$4:$B$503,0)),"대장에 없는 청구번호"))</f>
        <v/>
      </c>
      <c r="D8" s="15" t="n"/>
      <c r="E8" s="18" t="n"/>
      <c r="F8" s="18" t="n"/>
    </row>
    <row r="9">
      <c r="A9" s="19" t="n"/>
      <c r="B9" s="18" t="n"/>
      <c r="C9" s="18">
        <f>IF(B9="","",IFERROR(INDEX('미수금 대장'!$C$4:$C$503,MATCH(B9,'미수금 대장'!$B$4:$B$503,0)),"대장에 없는 청구번호"))</f>
        <v/>
      </c>
      <c r="D9" s="15" t="n"/>
      <c r="E9" s="18" t="n"/>
      <c r="F9" s="18" t="n"/>
    </row>
    <row r="10">
      <c r="A10" s="19" t="n"/>
      <c r="B10" s="18" t="n"/>
      <c r="C10" s="18">
        <f>IF(B10="","",IFERROR(INDEX('미수금 대장'!$C$4:$C$503,MATCH(B10,'미수금 대장'!$B$4:$B$503,0)),"대장에 없는 청구번호"))</f>
        <v/>
      </c>
      <c r="D10" s="15" t="n"/>
      <c r="E10" s="18" t="n"/>
      <c r="F10" s="18" t="n"/>
    </row>
    <row r="11">
      <c r="A11" s="19" t="n"/>
      <c r="B11" s="18" t="n"/>
      <c r="C11" s="18">
        <f>IF(B11="","",IFERROR(INDEX('미수금 대장'!$C$4:$C$503,MATCH(B11,'미수금 대장'!$B$4:$B$503,0)),"대장에 없는 청구번호"))</f>
        <v/>
      </c>
      <c r="D11" s="15" t="n"/>
      <c r="E11" s="18" t="n"/>
      <c r="F11" s="18" t="n"/>
    </row>
    <row r="12">
      <c r="A12" s="19" t="n"/>
      <c r="B12" s="18" t="n"/>
      <c r="C12" s="18">
        <f>IF(B12="","",IFERROR(INDEX('미수금 대장'!$C$4:$C$503,MATCH(B12,'미수금 대장'!$B$4:$B$503,0)),"대장에 없는 청구번호"))</f>
        <v/>
      </c>
      <c r="D12" s="15" t="n"/>
      <c r="E12" s="18" t="n"/>
      <c r="F12" s="18" t="n"/>
    </row>
    <row r="13">
      <c r="A13" s="19" t="n"/>
      <c r="B13" s="18" t="n"/>
      <c r="C13" s="18">
        <f>IF(B13="","",IFERROR(INDEX('미수금 대장'!$C$4:$C$503,MATCH(B13,'미수금 대장'!$B$4:$B$503,0)),"대장에 없는 청구번호"))</f>
        <v/>
      </c>
      <c r="D13" s="15" t="n"/>
      <c r="E13" s="18" t="n"/>
      <c r="F13" s="18" t="n"/>
    </row>
    <row r="14">
      <c r="A14" s="19" t="n"/>
      <c r="B14" s="18" t="n"/>
      <c r="C14" s="18">
        <f>IF(B14="","",IFERROR(INDEX('미수금 대장'!$C$4:$C$503,MATCH(B14,'미수금 대장'!$B$4:$B$503,0)),"대장에 없는 청구번호"))</f>
        <v/>
      </c>
      <c r="D14" s="15" t="n"/>
      <c r="E14" s="18" t="n"/>
      <c r="F14" s="18" t="n"/>
    </row>
    <row r="15">
      <c r="A15" s="19" t="n"/>
      <c r="B15" s="18" t="n"/>
      <c r="C15" s="18">
        <f>IF(B15="","",IFERROR(INDEX('미수금 대장'!$C$4:$C$503,MATCH(B15,'미수금 대장'!$B$4:$B$503,0)),"대장에 없는 청구번호"))</f>
        <v/>
      </c>
      <c r="D15" s="15" t="n"/>
      <c r="E15" s="18" t="n"/>
      <c r="F15" s="18" t="n"/>
    </row>
    <row r="16">
      <c r="A16" s="19" t="n"/>
      <c r="B16" s="18" t="n"/>
      <c r="C16" s="18">
        <f>IF(B16="","",IFERROR(INDEX('미수금 대장'!$C$4:$C$503,MATCH(B16,'미수금 대장'!$B$4:$B$503,0)),"대장에 없는 청구번호"))</f>
        <v/>
      </c>
      <c r="D16" s="15" t="n"/>
      <c r="E16" s="18" t="n"/>
      <c r="F16" s="18" t="n"/>
    </row>
    <row r="17">
      <c r="A17" s="19" t="n"/>
      <c r="B17" s="18" t="n"/>
      <c r="C17" s="18">
        <f>IF(B17="","",IFERROR(INDEX('미수금 대장'!$C$4:$C$503,MATCH(B17,'미수금 대장'!$B$4:$B$503,0)),"대장에 없는 청구번호"))</f>
        <v/>
      </c>
      <c r="D17" s="15" t="n"/>
      <c r="E17" s="18" t="n"/>
      <c r="F17" s="18" t="n"/>
    </row>
    <row r="18">
      <c r="A18" s="19" t="n"/>
      <c r="B18" s="18" t="n"/>
      <c r="C18" s="18">
        <f>IF(B18="","",IFERROR(INDEX('미수금 대장'!$C$4:$C$503,MATCH(B18,'미수금 대장'!$B$4:$B$503,0)),"대장에 없는 청구번호"))</f>
        <v/>
      </c>
      <c r="D18" s="15" t="n"/>
      <c r="E18" s="18" t="n"/>
      <c r="F18" s="18" t="n"/>
    </row>
    <row r="19">
      <c r="A19" s="19" t="n"/>
      <c r="B19" s="18" t="n"/>
      <c r="C19" s="18">
        <f>IF(B19="","",IFERROR(INDEX('미수금 대장'!$C$4:$C$503,MATCH(B19,'미수금 대장'!$B$4:$B$503,0)),"대장에 없는 청구번호"))</f>
        <v/>
      </c>
      <c r="D19" s="15" t="n"/>
      <c r="E19" s="18" t="n"/>
      <c r="F19" s="18" t="n"/>
    </row>
    <row r="20">
      <c r="A20" s="19" t="n"/>
      <c r="B20" s="18" t="n"/>
      <c r="C20" s="18">
        <f>IF(B20="","",IFERROR(INDEX('미수금 대장'!$C$4:$C$503,MATCH(B20,'미수금 대장'!$B$4:$B$503,0)),"대장에 없는 청구번호"))</f>
        <v/>
      </c>
      <c r="D20" s="15" t="n"/>
      <c r="E20" s="18" t="n"/>
      <c r="F20" s="18" t="n"/>
    </row>
    <row r="21">
      <c r="A21" s="19" t="n"/>
      <c r="B21" s="18" t="n"/>
      <c r="C21" s="18">
        <f>IF(B21="","",IFERROR(INDEX('미수금 대장'!$C$4:$C$503,MATCH(B21,'미수금 대장'!$B$4:$B$503,0)),"대장에 없는 청구번호"))</f>
        <v/>
      </c>
      <c r="D21" s="15" t="n"/>
      <c r="E21" s="18" t="n"/>
      <c r="F21" s="18" t="n"/>
    </row>
    <row r="22">
      <c r="A22" s="19" t="n"/>
      <c r="B22" s="18" t="n"/>
      <c r="C22" s="18">
        <f>IF(B22="","",IFERROR(INDEX('미수금 대장'!$C$4:$C$503,MATCH(B22,'미수금 대장'!$B$4:$B$503,0)),"대장에 없는 청구번호"))</f>
        <v/>
      </c>
      <c r="D22" s="15" t="n"/>
      <c r="E22" s="18" t="n"/>
      <c r="F22" s="18" t="n"/>
    </row>
    <row r="23">
      <c r="A23" s="19" t="n"/>
      <c r="B23" s="18" t="n"/>
      <c r="C23" s="18">
        <f>IF(B23="","",IFERROR(INDEX('미수금 대장'!$C$4:$C$503,MATCH(B23,'미수금 대장'!$B$4:$B$503,0)),"대장에 없는 청구번호"))</f>
        <v/>
      </c>
      <c r="D23" s="15" t="n"/>
      <c r="E23" s="18" t="n"/>
      <c r="F23" s="18" t="n"/>
    </row>
    <row r="24">
      <c r="A24" s="19" t="n"/>
      <c r="B24" s="18" t="n"/>
      <c r="C24" s="18">
        <f>IF(B24="","",IFERROR(INDEX('미수금 대장'!$C$4:$C$503,MATCH(B24,'미수금 대장'!$B$4:$B$503,0)),"대장에 없는 청구번호"))</f>
        <v/>
      </c>
      <c r="D24" s="15" t="n"/>
      <c r="E24" s="18" t="n"/>
      <c r="F24" s="18" t="n"/>
    </row>
    <row r="25">
      <c r="A25" s="19" t="n"/>
      <c r="B25" s="18" t="n"/>
      <c r="C25" s="18">
        <f>IF(B25="","",IFERROR(INDEX('미수금 대장'!$C$4:$C$503,MATCH(B25,'미수금 대장'!$B$4:$B$503,0)),"대장에 없는 청구번호"))</f>
        <v/>
      </c>
      <c r="D25" s="15" t="n"/>
      <c r="E25" s="18" t="n"/>
      <c r="F25" s="18" t="n"/>
    </row>
    <row r="26">
      <c r="A26" s="19" t="n"/>
      <c r="B26" s="18" t="n"/>
      <c r="C26" s="18">
        <f>IF(B26="","",IFERROR(INDEX('미수금 대장'!$C$4:$C$503,MATCH(B26,'미수금 대장'!$B$4:$B$503,0)),"대장에 없는 청구번호"))</f>
        <v/>
      </c>
      <c r="D26" s="15" t="n"/>
      <c r="E26" s="18" t="n"/>
      <c r="F26" s="18" t="n"/>
    </row>
    <row r="27">
      <c r="A27" s="19" t="n"/>
      <c r="B27" s="18" t="n"/>
      <c r="C27" s="18">
        <f>IF(B27="","",IFERROR(INDEX('미수금 대장'!$C$4:$C$503,MATCH(B27,'미수금 대장'!$B$4:$B$503,0)),"대장에 없는 청구번호"))</f>
        <v/>
      </c>
      <c r="D27" s="15" t="n"/>
      <c r="E27" s="18" t="n"/>
      <c r="F27" s="18" t="n"/>
    </row>
    <row r="28">
      <c r="A28" s="19" t="n"/>
      <c r="B28" s="18" t="n"/>
      <c r="C28" s="18">
        <f>IF(B28="","",IFERROR(INDEX('미수금 대장'!$C$4:$C$503,MATCH(B28,'미수금 대장'!$B$4:$B$503,0)),"대장에 없는 청구번호"))</f>
        <v/>
      </c>
      <c r="D28" s="15" t="n"/>
      <c r="E28" s="18" t="n"/>
      <c r="F28" s="18" t="n"/>
    </row>
    <row r="29">
      <c r="A29" s="19" t="n"/>
      <c r="B29" s="18" t="n"/>
      <c r="C29" s="18">
        <f>IF(B29="","",IFERROR(INDEX('미수금 대장'!$C$4:$C$503,MATCH(B29,'미수금 대장'!$B$4:$B$503,0)),"대장에 없는 청구번호"))</f>
        <v/>
      </c>
      <c r="D29" s="15" t="n"/>
      <c r="E29" s="18" t="n"/>
      <c r="F29" s="18" t="n"/>
    </row>
    <row r="30">
      <c r="A30" s="19" t="n"/>
      <c r="B30" s="18" t="n"/>
      <c r="C30" s="18">
        <f>IF(B30="","",IFERROR(INDEX('미수금 대장'!$C$4:$C$503,MATCH(B30,'미수금 대장'!$B$4:$B$503,0)),"대장에 없는 청구번호"))</f>
        <v/>
      </c>
      <c r="D30" s="15" t="n"/>
      <c r="E30" s="18" t="n"/>
      <c r="F30" s="18" t="n"/>
    </row>
    <row r="31">
      <c r="A31" s="19" t="n"/>
      <c r="B31" s="18" t="n"/>
      <c r="C31" s="18">
        <f>IF(B31="","",IFERROR(INDEX('미수금 대장'!$C$4:$C$503,MATCH(B31,'미수금 대장'!$B$4:$B$503,0)),"대장에 없는 청구번호"))</f>
        <v/>
      </c>
      <c r="D31" s="15" t="n"/>
      <c r="E31" s="18" t="n"/>
      <c r="F31" s="18" t="n"/>
    </row>
    <row r="32">
      <c r="A32" s="19" t="n"/>
      <c r="B32" s="18" t="n"/>
      <c r="C32" s="18">
        <f>IF(B32="","",IFERROR(INDEX('미수금 대장'!$C$4:$C$503,MATCH(B32,'미수금 대장'!$B$4:$B$503,0)),"대장에 없는 청구번호"))</f>
        <v/>
      </c>
      <c r="D32" s="15" t="n"/>
      <c r="E32" s="18" t="n"/>
      <c r="F32" s="18" t="n"/>
    </row>
    <row r="33">
      <c r="A33" s="19" t="n"/>
      <c r="B33" s="18" t="n"/>
      <c r="C33" s="18">
        <f>IF(B33="","",IFERROR(INDEX('미수금 대장'!$C$4:$C$503,MATCH(B33,'미수금 대장'!$B$4:$B$503,0)),"대장에 없는 청구번호"))</f>
        <v/>
      </c>
      <c r="D33" s="15" t="n"/>
      <c r="E33" s="18" t="n"/>
      <c r="F33" s="18" t="n"/>
    </row>
    <row r="34">
      <c r="A34" s="19" t="n"/>
      <c r="B34" s="18" t="n"/>
      <c r="C34" s="18">
        <f>IF(B34="","",IFERROR(INDEX('미수금 대장'!$C$4:$C$503,MATCH(B34,'미수금 대장'!$B$4:$B$503,0)),"대장에 없는 청구번호"))</f>
        <v/>
      </c>
      <c r="D34" s="15" t="n"/>
      <c r="E34" s="18" t="n"/>
      <c r="F34" s="18" t="n"/>
    </row>
    <row r="35">
      <c r="A35" s="19" t="n"/>
      <c r="B35" s="18" t="n"/>
      <c r="C35" s="18">
        <f>IF(B35="","",IFERROR(INDEX('미수금 대장'!$C$4:$C$503,MATCH(B35,'미수금 대장'!$B$4:$B$503,0)),"대장에 없는 청구번호"))</f>
        <v/>
      </c>
      <c r="D35" s="15" t="n"/>
      <c r="E35" s="18" t="n"/>
      <c r="F35" s="18" t="n"/>
    </row>
    <row r="36">
      <c r="A36" s="19" t="n"/>
      <c r="B36" s="18" t="n"/>
      <c r="C36" s="18">
        <f>IF(B36="","",IFERROR(INDEX('미수금 대장'!$C$4:$C$503,MATCH(B36,'미수금 대장'!$B$4:$B$503,0)),"대장에 없는 청구번호"))</f>
        <v/>
      </c>
      <c r="D36" s="15" t="n"/>
      <c r="E36" s="18" t="n"/>
      <c r="F36" s="18" t="n"/>
    </row>
    <row r="37">
      <c r="A37" s="19" t="n"/>
      <c r="B37" s="18" t="n"/>
      <c r="C37" s="18">
        <f>IF(B37="","",IFERROR(INDEX('미수금 대장'!$C$4:$C$503,MATCH(B37,'미수금 대장'!$B$4:$B$503,0)),"대장에 없는 청구번호"))</f>
        <v/>
      </c>
      <c r="D37" s="15" t="n"/>
      <c r="E37" s="18" t="n"/>
      <c r="F37" s="18" t="n"/>
    </row>
    <row r="38">
      <c r="A38" s="19" t="n"/>
      <c r="B38" s="18" t="n"/>
      <c r="C38" s="18">
        <f>IF(B38="","",IFERROR(INDEX('미수금 대장'!$C$4:$C$503,MATCH(B38,'미수금 대장'!$B$4:$B$503,0)),"대장에 없는 청구번호"))</f>
        <v/>
      </c>
      <c r="D38" s="15" t="n"/>
      <c r="E38" s="18" t="n"/>
      <c r="F38" s="18" t="n"/>
    </row>
    <row r="39">
      <c r="A39" s="19" t="n"/>
      <c r="B39" s="18" t="n"/>
      <c r="C39" s="18">
        <f>IF(B39="","",IFERROR(INDEX('미수금 대장'!$C$4:$C$503,MATCH(B39,'미수금 대장'!$B$4:$B$503,0)),"대장에 없는 청구번호"))</f>
        <v/>
      </c>
      <c r="D39" s="15" t="n"/>
      <c r="E39" s="18" t="n"/>
      <c r="F39" s="18" t="n"/>
    </row>
    <row r="40">
      <c r="A40" s="19" t="n"/>
      <c r="B40" s="18" t="n"/>
      <c r="C40" s="18">
        <f>IF(B40="","",IFERROR(INDEX('미수금 대장'!$C$4:$C$503,MATCH(B40,'미수금 대장'!$B$4:$B$503,0)),"대장에 없는 청구번호"))</f>
        <v/>
      </c>
      <c r="D40" s="15" t="n"/>
      <c r="E40" s="18" t="n"/>
      <c r="F40" s="18" t="n"/>
    </row>
    <row r="41">
      <c r="A41" s="19" t="n"/>
      <c r="B41" s="18" t="n"/>
      <c r="C41" s="18">
        <f>IF(B41="","",IFERROR(INDEX('미수금 대장'!$C$4:$C$503,MATCH(B41,'미수금 대장'!$B$4:$B$503,0)),"대장에 없는 청구번호"))</f>
        <v/>
      </c>
      <c r="D41" s="15" t="n"/>
      <c r="E41" s="18" t="n"/>
      <c r="F41" s="18" t="n"/>
    </row>
    <row r="42">
      <c r="A42" s="19" t="n"/>
      <c r="B42" s="18" t="n"/>
      <c r="C42" s="18">
        <f>IF(B42="","",IFERROR(INDEX('미수금 대장'!$C$4:$C$503,MATCH(B42,'미수금 대장'!$B$4:$B$503,0)),"대장에 없는 청구번호"))</f>
        <v/>
      </c>
      <c r="D42" s="15" t="n"/>
      <c r="E42" s="18" t="n"/>
      <c r="F42" s="18" t="n"/>
    </row>
    <row r="43">
      <c r="A43" s="19" t="n"/>
      <c r="B43" s="18" t="n"/>
      <c r="C43" s="18">
        <f>IF(B43="","",IFERROR(INDEX('미수금 대장'!$C$4:$C$503,MATCH(B43,'미수금 대장'!$B$4:$B$503,0)),"대장에 없는 청구번호"))</f>
        <v/>
      </c>
      <c r="D43" s="15" t="n"/>
      <c r="E43" s="18" t="n"/>
      <c r="F43" s="18" t="n"/>
    </row>
    <row r="44">
      <c r="A44" s="19" t="n"/>
      <c r="B44" s="18" t="n"/>
      <c r="C44" s="18">
        <f>IF(B44="","",IFERROR(INDEX('미수금 대장'!$C$4:$C$503,MATCH(B44,'미수금 대장'!$B$4:$B$503,0)),"대장에 없는 청구번호"))</f>
        <v/>
      </c>
      <c r="D44" s="15" t="n"/>
      <c r="E44" s="18" t="n"/>
      <c r="F44" s="18" t="n"/>
    </row>
    <row r="45">
      <c r="A45" s="19" t="n"/>
      <c r="B45" s="18" t="n"/>
      <c r="C45" s="18">
        <f>IF(B45="","",IFERROR(INDEX('미수금 대장'!$C$4:$C$503,MATCH(B45,'미수금 대장'!$B$4:$B$503,0)),"대장에 없는 청구번호"))</f>
        <v/>
      </c>
      <c r="D45" s="15" t="n"/>
      <c r="E45" s="18" t="n"/>
      <c r="F45" s="18" t="n"/>
    </row>
    <row r="46">
      <c r="A46" s="19" t="n"/>
      <c r="B46" s="18" t="n"/>
      <c r="C46" s="18">
        <f>IF(B46="","",IFERROR(INDEX('미수금 대장'!$C$4:$C$503,MATCH(B46,'미수금 대장'!$B$4:$B$503,0)),"대장에 없는 청구번호"))</f>
        <v/>
      </c>
      <c r="D46" s="15" t="n"/>
      <c r="E46" s="18" t="n"/>
      <c r="F46" s="18" t="n"/>
    </row>
    <row r="47">
      <c r="A47" s="19" t="n"/>
      <c r="B47" s="18" t="n"/>
      <c r="C47" s="18">
        <f>IF(B47="","",IFERROR(INDEX('미수금 대장'!$C$4:$C$503,MATCH(B47,'미수금 대장'!$B$4:$B$503,0)),"대장에 없는 청구번호"))</f>
        <v/>
      </c>
      <c r="D47" s="15" t="n"/>
      <c r="E47" s="18" t="n"/>
      <c r="F47" s="18" t="n"/>
    </row>
    <row r="48">
      <c r="A48" s="19" t="n"/>
      <c r="B48" s="18" t="n"/>
      <c r="C48" s="18">
        <f>IF(B48="","",IFERROR(INDEX('미수금 대장'!$C$4:$C$503,MATCH(B48,'미수금 대장'!$B$4:$B$503,0)),"대장에 없는 청구번호"))</f>
        <v/>
      </c>
      <c r="D48" s="15" t="n"/>
      <c r="E48" s="18" t="n"/>
      <c r="F48" s="18" t="n"/>
    </row>
    <row r="49">
      <c r="A49" s="19" t="n"/>
      <c r="B49" s="18" t="n"/>
      <c r="C49" s="18">
        <f>IF(B49="","",IFERROR(INDEX('미수금 대장'!$C$4:$C$503,MATCH(B49,'미수금 대장'!$B$4:$B$503,0)),"대장에 없는 청구번호"))</f>
        <v/>
      </c>
      <c r="D49" s="15" t="n"/>
      <c r="E49" s="18" t="n"/>
      <c r="F49" s="18" t="n"/>
    </row>
    <row r="50">
      <c r="A50" s="19" t="n"/>
      <c r="B50" s="18" t="n"/>
      <c r="C50" s="18">
        <f>IF(B50="","",IFERROR(INDEX('미수금 대장'!$C$4:$C$503,MATCH(B50,'미수금 대장'!$B$4:$B$503,0)),"대장에 없는 청구번호"))</f>
        <v/>
      </c>
      <c r="D50" s="15" t="n"/>
      <c r="E50" s="18" t="n"/>
      <c r="F50" s="18" t="n"/>
    </row>
    <row r="51">
      <c r="A51" s="19" t="n"/>
      <c r="B51" s="18" t="n"/>
      <c r="C51" s="18">
        <f>IF(B51="","",IFERROR(INDEX('미수금 대장'!$C$4:$C$503,MATCH(B51,'미수금 대장'!$B$4:$B$503,0)),"대장에 없는 청구번호"))</f>
        <v/>
      </c>
      <c r="D51" s="15" t="n"/>
      <c r="E51" s="18" t="n"/>
      <c r="F51" s="18" t="n"/>
    </row>
    <row r="52">
      <c r="A52" s="19" t="n"/>
      <c r="B52" s="18" t="n"/>
      <c r="C52" s="18">
        <f>IF(B52="","",IFERROR(INDEX('미수금 대장'!$C$4:$C$503,MATCH(B52,'미수금 대장'!$B$4:$B$503,0)),"대장에 없는 청구번호"))</f>
        <v/>
      </c>
      <c r="D52" s="15" t="n"/>
      <c r="E52" s="18" t="n"/>
      <c r="F52" s="18" t="n"/>
    </row>
    <row r="53">
      <c r="A53" s="19" t="n"/>
      <c r="B53" s="18" t="n"/>
      <c r="C53" s="18">
        <f>IF(B53="","",IFERROR(INDEX('미수금 대장'!$C$4:$C$503,MATCH(B53,'미수금 대장'!$B$4:$B$503,0)),"대장에 없는 청구번호"))</f>
        <v/>
      </c>
      <c r="D53" s="15" t="n"/>
      <c r="E53" s="18" t="n"/>
      <c r="F53" s="18" t="n"/>
    </row>
    <row r="54">
      <c r="A54" s="19" t="n"/>
      <c r="B54" s="18" t="n"/>
      <c r="C54" s="18">
        <f>IF(B54="","",IFERROR(INDEX('미수금 대장'!$C$4:$C$503,MATCH(B54,'미수금 대장'!$B$4:$B$503,0)),"대장에 없는 청구번호"))</f>
        <v/>
      </c>
      <c r="D54" s="15" t="n"/>
      <c r="E54" s="18" t="n"/>
      <c r="F54" s="18" t="n"/>
    </row>
    <row r="55">
      <c r="A55" s="19" t="n"/>
      <c r="B55" s="18" t="n"/>
      <c r="C55" s="18">
        <f>IF(B55="","",IFERROR(INDEX('미수금 대장'!$C$4:$C$503,MATCH(B55,'미수금 대장'!$B$4:$B$503,0)),"대장에 없는 청구번호"))</f>
        <v/>
      </c>
      <c r="D55" s="15" t="n"/>
      <c r="E55" s="18" t="n"/>
      <c r="F55" s="18" t="n"/>
    </row>
    <row r="56">
      <c r="A56" s="19" t="n"/>
      <c r="B56" s="18" t="n"/>
      <c r="C56" s="18">
        <f>IF(B56="","",IFERROR(INDEX('미수금 대장'!$C$4:$C$503,MATCH(B56,'미수금 대장'!$B$4:$B$503,0)),"대장에 없는 청구번호"))</f>
        <v/>
      </c>
      <c r="D56" s="15" t="n"/>
      <c r="E56" s="18" t="n"/>
      <c r="F56" s="18" t="n"/>
    </row>
    <row r="57">
      <c r="A57" s="19" t="n"/>
      <c r="B57" s="18" t="n"/>
      <c r="C57" s="18">
        <f>IF(B57="","",IFERROR(INDEX('미수금 대장'!$C$4:$C$503,MATCH(B57,'미수금 대장'!$B$4:$B$503,0)),"대장에 없는 청구번호"))</f>
        <v/>
      </c>
      <c r="D57" s="15" t="n"/>
      <c r="E57" s="18" t="n"/>
      <c r="F57" s="18" t="n"/>
    </row>
    <row r="58">
      <c r="A58" s="19" t="n"/>
      <c r="B58" s="18" t="n"/>
      <c r="C58" s="18">
        <f>IF(B58="","",IFERROR(INDEX('미수금 대장'!$C$4:$C$503,MATCH(B58,'미수금 대장'!$B$4:$B$503,0)),"대장에 없는 청구번호"))</f>
        <v/>
      </c>
      <c r="D58" s="15" t="n"/>
      <c r="E58" s="18" t="n"/>
      <c r="F58" s="18" t="n"/>
    </row>
    <row r="59">
      <c r="A59" s="19" t="n"/>
      <c r="B59" s="18" t="n"/>
      <c r="C59" s="18">
        <f>IF(B59="","",IFERROR(INDEX('미수금 대장'!$C$4:$C$503,MATCH(B59,'미수금 대장'!$B$4:$B$503,0)),"대장에 없는 청구번호"))</f>
        <v/>
      </c>
      <c r="D59" s="15" t="n"/>
      <c r="E59" s="18" t="n"/>
      <c r="F59" s="18" t="n"/>
    </row>
    <row r="60">
      <c r="A60" s="19" t="n"/>
      <c r="B60" s="18" t="n"/>
      <c r="C60" s="18">
        <f>IF(B60="","",IFERROR(INDEX('미수금 대장'!$C$4:$C$503,MATCH(B60,'미수금 대장'!$B$4:$B$503,0)),"대장에 없는 청구번호"))</f>
        <v/>
      </c>
      <c r="D60" s="15" t="n"/>
      <c r="E60" s="18" t="n"/>
      <c r="F60" s="18" t="n"/>
    </row>
    <row r="61">
      <c r="A61" s="19" t="n"/>
      <c r="B61" s="18" t="n"/>
      <c r="C61" s="18">
        <f>IF(B61="","",IFERROR(INDEX('미수금 대장'!$C$4:$C$503,MATCH(B61,'미수금 대장'!$B$4:$B$503,0)),"대장에 없는 청구번호"))</f>
        <v/>
      </c>
      <c r="D61" s="15" t="n"/>
      <c r="E61" s="18" t="n"/>
      <c r="F61" s="18" t="n"/>
    </row>
    <row r="62">
      <c r="A62" s="19" t="n"/>
      <c r="B62" s="18" t="n"/>
      <c r="C62" s="18">
        <f>IF(B62="","",IFERROR(INDEX('미수금 대장'!$C$4:$C$503,MATCH(B62,'미수금 대장'!$B$4:$B$503,0)),"대장에 없는 청구번호"))</f>
        <v/>
      </c>
      <c r="D62" s="15" t="n"/>
      <c r="E62" s="18" t="n"/>
      <c r="F62" s="18" t="n"/>
    </row>
    <row r="63">
      <c r="A63" s="19" t="n"/>
      <c r="B63" s="18" t="n"/>
      <c r="C63" s="18">
        <f>IF(B63="","",IFERROR(INDEX('미수금 대장'!$C$4:$C$503,MATCH(B63,'미수금 대장'!$B$4:$B$503,0)),"대장에 없는 청구번호"))</f>
        <v/>
      </c>
      <c r="D63" s="15" t="n"/>
      <c r="E63" s="18" t="n"/>
      <c r="F63" s="18" t="n"/>
    </row>
    <row r="64">
      <c r="A64" s="19" t="n"/>
      <c r="B64" s="18" t="n"/>
      <c r="C64" s="18">
        <f>IF(B64="","",IFERROR(INDEX('미수금 대장'!$C$4:$C$503,MATCH(B64,'미수금 대장'!$B$4:$B$503,0)),"대장에 없는 청구번호"))</f>
        <v/>
      </c>
      <c r="D64" s="15" t="n"/>
      <c r="E64" s="18" t="n"/>
      <c r="F64" s="18" t="n"/>
    </row>
    <row r="65">
      <c r="A65" s="19" t="n"/>
      <c r="B65" s="18" t="n"/>
      <c r="C65" s="18">
        <f>IF(B65="","",IFERROR(INDEX('미수금 대장'!$C$4:$C$503,MATCH(B65,'미수금 대장'!$B$4:$B$503,0)),"대장에 없는 청구번호"))</f>
        <v/>
      </c>
      <c r="D65" s="15" t="n"/>
      <c r="E65" s="18" t="n"/>
      <c r="F65" s="18" t="n"/>
    </row>
    <row r="66">
      <c r="A66" s="19" t="n"/>
      <c r="B66" s="18" t="n"/>
      <c r="C66" s="18">
        <f>IF(B66="","",IFERROR(INDEX('미수금 대장'!$C$4:$C$503,MATCH(B66,'미수금 대장'!$B$4:$B$503,0)),"대장에 없는 청구번호"))</f>
        <v/>
      </c>
      <c r="D66" s="15" t="n"/>
      <c r="E66" s="18" t="n"/>
      <c r="F66" s="18" t="n"/>
    </row>
    <row r="67">
      <c r="A67" s="19" t="n"/>
      <c r="B67" s="18" t="n"/>
      <c r="C67" s="18">
        <f>IF(B67="","",IFERROR(INDEX('미수금 대장'!$C$4:$C$503,MATCH(B67,'미수금 대장'!$B$4:$B$503,0)),"대장에 없는 청구번호"))</f>
        <v/>
      </c>
      <c r="D67" s="15" t="n"/>
      <c r="E67" s="18" t="n"/>
      <c r="F67" s="18" t="n"/>
    </row>
    <row r="68">
      <c r="A68" s="19" t="n"/>
      <c r="B68" s="18" t="n"/>
      <c r="C68" s="18">
        <f>IF(B68="","",IFERROR(INDEX('미수금 대장'!$C$4:$C$503,MATCH(B68,'미수금 대장'!$B$4:$B$503,0)),"대장에 없는 청구번호"))</f>
        <v/>
      </c>
      <c r="D68" s="15" t="n"/>
      <c r="E68" s="18" t="n"/>
      <c r="F68" s="18" t="n"/>
    </row>
    <row r="69">
      <c r="A69" s="19" t="n"/>
      <c r="B69" s="18" t="n"/>
      <c r="C69" s="18">
        <f>IF(B69="","",IFERROR(INDEX('미수금 대장'!$C$4:$C$503,MATCH(B69,'미수금 대장'!$B$4:$B$503,0)),"대장에 없는 청구번호"))</f>
        <v/>
      </c>
      <c r="D69" s="15" t="n"/>
      <c r="E69" s="18" t="n"/>
      <c r="F69" s="18" t="n"/>
    </row>
    <row r="70">
      <c r="A70" s="19" t="n"/>
      <c r="B70" s="18" t="n"/>
      <c r="C70" s="18">
        <f>IF(B70="","",IFERROR(INDEX('미수금 대장'!$C$4:$C$503,MATCH(B70,'미수금 대장'!$B$4:$B$503,0)),"대장에 없는 청구번호"))</f>
        <v/>
      </c>
      <c r="D70" s="15" t="n"/>
      <c r="E70" s="18" t="n"/>
      <c r="F70" s="18" t="n"/>
    </row>
    <row r="71">
      <c r="A71" s="19" t="n"/>
      <c r="B71" s="18" t="n"/>
      <c r="C71" s="18">
        <f>IF(B71="","",IFERROR(INDEX('미수금 대장'!$C$4:$C$503,MATCH(B71,'미수금 대장'!$B$4:$B$503,0)),"대장에 없는 청구번호"))</f>
        <v/>
      </c>
      <c r="D71" s="15" t="n"/>
      <c r="E71" s="18" t="n"/>
      <c r="F71" s="18" t="n"/>
    </row>
    <row r="72">
      <c r="A72" s="19" t="n"/>
      <c r="B72" s="18" t="n"/>
      <c r="C72" s="18">
        <f>IF(B72="","",IFERROR(INDEX('미수금 대장'!$C$4:$C$503,MATCH(B72,'미수금 대장'!$B$4:$B$503,0)),"대장에 없는 청구번호"))</f>
        <v/>
      </c>
      <c r="D72" s="15" t="n"/>
      <c r="E72" s="18" t="n"/>
      <c r="F72" s="18" t="n"/>
    </row>
    <row r="73">
      <c r="A73" s="19" t="n"/>
      <c r="B73" s="18" t="n"/>
      <c r="C73" s="18">
        <f>IF(B73="","",IFERROR(INDEX('미수금 대장'!$C$4:$C$503,MATCH(B73,'미수금 대장'!$B$4:$B$503,0)),"대장에 없는 청구번호"))</f>
        <v/>
      </c>
      <c r="D73" s="15" t="n"/>
      <c r="E73" s="18" t="n"/>
      <c r="F73" s="18" t="n"/>
    </row>
    <row r="74">
      <c r="A74" s="19" t="n"/>
      <c r="B74" s="18" t="n"/>
      <c r="C74" s="18">
        <f>IF(B74="","",IFERROR(INDEX('미수금 대장'!$C$4:$C$503,MATCH(B74,'미수금 대장'!$B$4:$B$503,0)),"대장에 없는 청구번호"))</f>
        <v/>
      </c>
      <c r="D74" s="15" t="n"/>
      <c r="E74" s="18" t="n"/>
      <c r="F74" s="18" t="n"/>
    </row>
    <row r="75">
      <c r="A75" s="19" t="n"/>
      <c r="B75" s="18" t="n"/>
      <c r="C75" s="18">
        <f>IF(B75="","",IFERROR(INDEX('미수금 대장'!$C$4:$C$503,MATCH(B75,'미수금 대장'!$B$4:$B$503,0)),"대장에 없는 청구번호"))</f>
        <v/>
      </c>
      <c r="D75" s="15" t="n"/>
      <c r="E75" s="18" t="n"/>
      <c r="F75" s="18" t="n"/>
    </row>
    <row r="76">
      <c r="A76" s="19" t="n"/>
      <c r="B76" s="18" t="n"/>
      <c r="C76" s="18">
        <f>IF(B76="","",IFERROR(INDEX('미수금 대장'!$C$4:$C$503,MATCH(B76,'미수금 대장'!$B$4:$B$503,0)),"대장에 없는 청구번호"))</f>
        <v/>
      </c>
      <c r="D76" s="15" t="n"/>
      <c r="E76" s="18" t="n"/>
      <c r="F76" s="18" t="n"/>
    </row>
    <row r="77">
      <c r="A77" s="19" t="n"/>
      <c r="B77" s="18" t="n"/>
      <c r="C77" s="18">
        <f>IF(B77="","",IFERROR(INDEX('미수금 대장'!$C$4:$C$503,MATCH(B77,'미수금 대장'!$B$4:$B$503,0)),"대장에 없는 청구번호"))</f>
        <v/>
      </c>
      <c r="D77" s="15" t="n"/>
      <c r="E77" s="18" t="n"/>
      <c r="F77" s="18" t="n"/>
    </row>
    <row r="78">
      <c r="A78" s="19" t="n"/>
      <c r="B78" s="18" t="n"/>
      <c r="C78" s="18">
        <f>IF(B78="","",IFERROR(INDEX('미수금 대장'!$C$4:$C$503,MATCH(B78,'미수금 대장'!$B$4:$B$503,0)),"대장에 없는 청구번호"))</f>
        <v/>
      </c>
      <c r="D78" s="15" t="n"/>
      <c r="E78" s="18" t="n"/>
      <c r="F78" s="18" t="n"/>
    </row>
    <row r="79">
      <c r="A79" s="19" t="n"/>
      <c r="B79" s="18" t="n"/>
      <c r="C79" s="18">
        <f>IF(B79="","",IFERROR(INDEX('미수금 대장'!$C$4:$C$503,MATCH(B79,'미수금 대장'!$B$4:$B$503,0)),"대장에 없는 청구번호"))</f>
        <v/>
      </c>
      <c r="D79" s="15" t="n"/>
      <c r="E79" s="18" t="n"/>
      <c r="F79" s="18" t="n"/>
    </row>
    <row r="80">
      <c r="A80" s="19" t="n"/>
      <c r="B80" s="18" t="n"/>
      <c r="C80" s="18">
        <f>IF(B80="","",IFERROR(INDEX('미수금 대장'!$C$4:$C$503,MATCH(B80,'미수금 대장'!$B$4:$B$503,0)),"대장에 없는 청구번호"))</f>
        <v/>
      </c>
      <c r="D80" s="15" t="n"/>
      <c r="E80" s="18" t="n"/>
      <c r="F80" s="18" t="n"/>
    </row>
    <row r="81">
      <c r="A81" s="19" t="n"/>
      <c r="B81" s="18" t="n"/>
      <c r="C81" s="18">
        <f>IF(B81="","",IFERROR(INDEX('미수금 대장'!$C$4:$C$503,MATCH(B81,'미수금 대장'!$B$4:$B$503,0)),"대장에 없는 청구번호"))</f>
        <v/>
      </c>
      <c r="D81" s="15" t="n"/>
      <c r="E81" s="18" t="n"/>
      <c r="F81" s="18" t="n"/>
    </row>
    <row r="82">
      <c r="A82" s="19" t="n"/>
      <c r="B82" s="18" t="n"/>
      <c r="C82" s="18">
        <f>IF(B82="","",IFERROR(INDEX('미수금 대장'!$C$4:$C$503,MATCH(B82,'미수금 대장'!$B$4:$B$503,0)),"대장에 없는 청구번호"))</f>
        <v/>
      </c>
      <c r="D82" s="15" t="n"/>
      <c r="E82" s="18" t="n"/>
      <c r="F82" s="18" t="n"/>
    </row>
    <row r="83">
      <c r="A83" s="19" t="n"/>
      <c r="B83" s="18" t="n"/>
      <c r="C83" s="18">
        <f>IF(B83="","",IFERROR(INDEX('미수금 대장'!$C$4:$C$503,MATCH(B83,'미수금 대장'!$B$4:$B$503,0)),"대장에 없는 청구번호"))</f>
        <v/>
      </c>
      <c r="D83" s="15" t="n"/>
      <c r="E83" s="18" t="n"/>
      <c r="F83" s="18" t="n"/>
    </row>
    <row r="84">
      <c r="A84" s="19" t="n"/>
      <c r="B84" s="18" t="n"/>
      <c r="C84" s="18">
        <f>IF(B84="","",IFERROR(INDEX('미수금 대장'!$C$4:$C$503,MATCH(B84,'미수금 대장'!$B$4:$B$503,0)),"대장에 없는 청구번호"))</f>
        <v/>
      </c>
      <c r="D84" s="15" t="n"/>
      <c r="E84" s="18" t="n"/>
      <c r="F84" s="18" t="n"/>
    </row>
    <row r="85">
      <c r="A85" s="19" t="n"/>
      <c r="B85" s="18" t="n"/>
      <c r="C85" s="18">
        <f>IF(B85="","",IFERROR(INDEX('미수금 대장'!$C$4:$C$503,MATCH(B85,'미수금 대장'!$B$4:$B$503,0)),"대장에 없는 청구번호"))</f>
        <v/>
      </c>
      <c r="D85" s="15" t="n"/>
      <c r="E85" s="18" t="n"/>
      <c r="F85" s="18" t="n"/>
    </row>
    <row r="86">
      <c r="A86" s="19" t="n"/>
      <c r="B86" s="18" t="n"/>
      <c r="C86" s="18">
        <f>IF(B86="","",IFERROR(INDEX('미수금 대장'!$C$4:$C$503,MATCH(B86,'미수금 대장'!$B$4:$B$503,0)),"대장에 없는 청구번호"))</f>
        <v/>
      </c>
      <c r="D86" s="15" t="n"/>
      <c r="E86" s="18" t="n"/>
      <c r="F86" s="18" t="n"/>
    </row>
    <row r="87">
      <c r="A87" s="19" t="n"/>
      <c r="B87" s="18" t="n"/>
      <c r="C87" s="18">
        <f>IF(B87="","",IFERROR(INDEX('미수금 대장'!$C$4:$C$503,MATCH(B87,'미수금 대장'!$B$4:$B$503,0)),"대장에 없는 청구번호"))</f>
        <v/>
      </c>
      <c r="D87" s="15" t="n"/>
      <c r="E87" s="18" t="n"/>
      <c r="F87" s="18" t="n"/>
    </row>
    <row r="88">
      <c r="A88" s="19" t="n"/>
      <c r="B88" s="18" t="n"/>
      <c r="C88" s="18">
        <f>IF(B88="","",IFERROR(INDEX('미수금 대장'!$C$4:$C$503,MATCH(B88,'미수금 대장'!$B$4:$B$503,0)),"대장에 없는 청구번호"))</f>
        <v/>
      </c>
      <c r="D88" s="15" t="n"/>
      <c r="E88" s="18" t="n"/>
      <c r="F88" s="18" t="n"/>
    </row>
    <row r="89">
      <c r="A89" s="19" t="n"/>
      <c r="B89" s="18" t="n"/>
      <c r="C89" s="18">
        <f>IF(B89="","",IFERROR(INDEX('미수금 대장'!$C$4:$C$503,MATCH(B89,'미수금 대장'!$B$4:$B$503,0)),"대장에 없는 청구번호"))</f>
        <v/>
      </c>
      <c r="D89" s="15" t="n"/>
      <c r="E89" s="18" t="n"/>
      <c r="F89" s="18" t="n"/>
    </row>
    <row r="90">
      <c r="A90" s="19" t="n"/>
      <c r="B90" s="18" t="n"/>
      <c r="C90" s="18">
        <f>IF(B90="","",IFERROR(INDEX('미수금 대장'!$C$4:$C$503,MATCH(B90,'미수금 대장'!$B$4:$B$503,0)),"대장에 없는 청구번호"))</f>
        <v/>
      </c>
      <c r="D90" s="15" t="n"/>
      <c r="E90" s="18" t="n"/>
      <c r="F90" s="18" t="n"/>
    </row>
    <row r="91">
      <c r="A91" s="19" t="n"/>
      <c r="B91" s="18" t="n"/>
      <c r="C91" s="18">
        <f>IF(B91="","",IFERROR(INDEX('미수금 대장'!$C$4:$C$503,MATCH(B91,'미수금 대장'!$B$4:$B$503,0)),"대장에 없는 청구번호"))</f>
        <v/>
      </c>
      <c r="D91" s="15" t="n"/>
      <c r="E91" s="18" t="n"/>
      <c r="F91" s="18" t="n"/>
    </row>
    <row r="92">
      <c r="A92" s="19" t="n"/>
      <c r="B92" s="18" t="n"/>
      <c r="C92" s="18">
        <f>IF(B92="","",IFERROR(INDEX('미수금 대장'!$C$4:$C$503,MATCH(B92,'미수금 대장'!$B$4:$B$503,0)),"대장에 없는 청구번호"))</f>
        <v/>
      </c>
      <c r="D92" s="15" t="n"/>
      <c r="E92" s="18" t="n"/>
      <c r="F92" s="18" t="n"/>
    </row>
    <row r="93">
      <c r="A93" s="19" t="n"/>
      <c r="B93" s="18" t="n"/>
      <c r="C93" s="18">
        <f>IF(B93="","",IFERROR(INDEX('미수금 대장'!$C$4:$C$503,MATCH(B93,'미수금 대장'!$B$4:$B$503,0)),"대장에 없는 청구번호"))</f>
        <v/>
      </c>
      <c r="D93" s="15" t="n"/>
      <c r="E93" s="18" t="n"/>
      <c r="F93" s="18" t="n"/>
    </row>
    <row r="94">
      <c r="A94" s="19" t="n"/>
      <c r="B94" s="18" t="n"/>
      <c r="C94" s="18">
        <f>IF(B94="","",IFERROR(INDEX('미수금 대장'!$C$4:$C$503,MATCH(B94,'미수금 대장'!$B$4:$B$503,0)),"대장에 없는 청구번호"))</f>
        <v/>
      </c>
      <c r="D94" s="15" t="n"/>
      <c r="E94" s="18" t="n"/>
      <c r="F94" s="18" t="n"/>
    </row>
    <row r="95">
      <c r="A95" s="19" t="n"/>
      <c r="B95" s="18" t="n"/>
      <c r="C95" s="18">
        <f>IF(B95="","",IFERROR(INDEX('미수금 대장'!$C$4:$C$503,MATCH(B95,'미수금 대장'!$B$4:$B$503,0)),"대장에 없는 청구번호"))</f>
        <v/>
      </c>
      <c r="D95" s="15" t="n"/>
      <c r="E95" s="18" t="n"/>
      <c r="F95" s="18" t="n"/>
    </row>
    <row r="96">
      <c r="A96" s="19" t="n"/>
      <c r="B96" s="18" t="n"/>
      <c r="C96" s="18">
        <f>IF(B96="","",IFERROR(INDEX('미수금 대장'!$C$4:$C$503,MATCH(B96,'미수금 대장'!$B$4:$B$503,0)),"대장에 없는 청구번호"))</f>
        <v/>
      </c>
      <c r="D96" s="15" t="n"/>
      <c r="E96" s="18" t="n"/>
      <c r="F96" s="18" t="n"/>
    </row>
    <row r="97">
      <c r="A97" s="19" t="n"/>
      <c r="B97" s="18" t="n"/>
      <c r="C97" s="18">
        <f>IF(B97="","",IFERROR(INDEX('미수금 대장'!$C$4:$C$503,MATCH(B97,'미수금 대장'!$B$4:$B$503,0)),"대장에 없는 청구번호"))</f>
        <v/>
      </c>
      <c r="D97" s="15" t="n"/>
      <c r="E97" s="18" t="n"/>
      <c r="F97" s="18" t="n"/>
    </row>
    <row r="98">
      <c r="A98" s="19" t="n"/>
      <c r="B98" s="18" t="n"/>
      <c r="C98" s="18">
        <f>IF(B98="","",IFERROR(INDEX('미수금 대장'!$C$4:$C$503,MATCH(B98,'미수금 대장'!$B$4:$B$503,0)),"대장에 없는 청구번호"))</f>
        <v/>
      </c>
      <c r="D98" s="15" t="n"/>
      <c r="E98" s="18" t="n"/>
      <c r="F98" s="18" t="n"/>
    </row>
    <row r="99">
      <c r="A99" s="19" t="n"/>
      <c r="B99" s="18" t="n"/>
      <c r="C99" s="18">
        <f>IF(B99="","",IFERROR(INDEX('미수금 대장'!$C$4:$C$503,MATCH(B99,'미수금 대장'!$B$4:$B$503,0)),"대장에 없는 청구번호"))</f>
        <v/>
      </c>
      <c r="D99" s="15" t="n"/>
      <c r="E99" s="18" t="n"/>
      <c r="F99" s="18" t="n"/>
    </row>
    <row r="100">
      <c r="A100" s="19" t="n"/>
      <c r="B100" s="18" t="n"/>
      <c r="C100" s="18">
        <f>IF(B100="","",IFERROR(INDEX('미수금 대장'!$C$4:$C$503,MATCH(B100,'미수금 대장'!$B$4:$B$503,0)),"대장에 없는 청구번호"))</f>
        <v/>
      </c>
      <c r="D100" s="15" t="n"/>
      <c r="E100" s="18" t="n"/>
      <c r="F100" s="18" t="n"/>
    </row>
    <row r="101">
      <c r="A101" s="19" t="n"/>
      <c r="B101" s="18" t="n"/>
      <c r="C101" s="18">
        <f>IF(B101="","",IFERROR(INDEX('미수금 대장'!$C$4:$C$503,MATCH(B101,'미수금 대장'!$B$4:$B$503,0)),"대장에 없는 청구번호"))</f>
        <v/>
      </c>
      <c r="D101" s="15" t="n"/>
      <c r="E101" s="18" t="n"/>
      <c r="F101" s="18" t="n"/>
    </row>
    <row r="102">
      <c r="A102" s="19" t="n"/>
      <c r="B102" s="18" t="n"/>
      <c r="C102" s="18">
        <f>IF(B102="","",IFERROR(INDEX('미수금 대장'!$C$4:$C$503,MATCH(B102,'미수금 대장'!$B$4:$B$503,0)),"대장에 없는 청구번호"))</f>
        <v/>
      </c>
      <c r="D102" s="15" t="n"/>
      <c r="E102" s="18" t="n"/>
      <c r="F102" s="18" t="n"/>
    </row>
    <row r="103">
      <c r="A103" s="19" t="n"/>
      <c r="B103" s="18" t="n"/>
      <c r="C103" s="18">
        <f>IF(B103="","",IFERROR(INDEX('미수금 대장'!$C$4:$C$503,MATCH(B103,'미수금 대장'!$B$4:$B$503,0)),"대장에 없는 청구번호"))</f>
        <v/>
      </c>
      <c r="D103" s="15" t="n"/>
      <c r="E103" s="18" t="n"/>
      <c r="F103" s="18" t="n"/>
    </row>
    <row r="104">
      <c r="A104" s="19" t="n"/>
      <c r="B104" s="18" t="n"/>
      <c r="C104" s="18">
        <f>IF(B104="","",IFERROR(INDEX('미수금 대장'!$C$4:$C$503,MATCH(B104,'미수금 대장'!$B$4:$B$503,0)),"대장에 없는 청구번호"))</f>
        <v/>
      </c>
      <c r="D104" s="15" t="n"/>
      <c r="E104" s="18" t="n"/>
      <c r="F104" s="18" t="n"/>
    </row>
    <row r="105">
      <c r="A105" s="19" t="n"/>
      <c r="B105" s="18" t="n"/>
      <c r="C105" s="18">
        <f>IF(B105="","",IFERROR(INDEX('미수금 대장'!$C$4:$C$503,MATCH(B105,'미수금 대장'!$B$4:$B$503,0)),"대장에 없는 청구번호"))</f>
        <v/>
      </c>
      <c r="D105" s="15" t="n"/>
      <c r="E105" s="18" t="n"/>
      <c r="F105" s="18" t="n"/>
    </row>
    <row r="106">
      <c r="A106" s="19" t="n"/>
      <c r="B106" s="18" t="n"/>
      <c r="C106" s="18">
        <f>IF(B106="","",IFERROR(INDEX('미수금 대장'!$C$4:$C$503,MATCH(B106,'미수금 대장'!$B$4:$B$503,0)),"대장에 없는 청구번호"))</f>
        <v/>
      </c>
      <c r="D106" s="15" t="n"/>
      <c r="E106" s="18" t="n"/>
      <c r="F106" s="18" t="n"/>
    </row>
    <row r="107">
      <c r="A107" s="19" t="n"/>
      <c r="B107" s="18" t="n"/>
      <c r="C107" s="18">
        <f>IF(B107="","",IFERROR(INDEX('미수금 대장'!$C$4:$C$503,MATCH(B107,'미수금 대장'!$B$4:$B$503,0)),"대장에 없는 청구번호"))</f>
        <v/>
      </c>
      <c r="D107" s="15" t="n"/>
      <c r="E107" s="18" t="n"/>
      <c r="F107" s="18" t="n"/>
    </row>
    <row r="108">
      <c r="A108" s="19" t="n"/>
      <c r="B108" s="18" t="n"/>
      <c r="C108" s="18">
        <f>IF(B108="","",IFERROR(INDEX('미수금 대장'!$C$4:$C$503,MATCH(B108,'미수금 대장'!$B$4:$B$503,0)),"대장에 없는 청구번호"))</f>
        <v/>
      </c>
      <c r="D108" s="15" t="n"/>
      <c r="E108" s="18" t="n"/>
      <c r="F108" s="18" t="n"/>
    </row>
    <row r="109">
      <c r="A109" s="19" t="n"/>
      <c r="B109" s="18" t="n"/>
      <c r="C109" s="18">
        <f>IF(B109="","",IFERROR(INDEX('미수금 대장'!$C$4:$C$503,MATCH(B109,'미수금 대장'!$B$4:$B$503,0)),"대장에 없는 청구번호"))</f>
        <v/>
      </c>
      <c r="D109" s="15" t="n"/>
      <c r="E109" s="18" t="n"/>
      <c r="F109" s="18" t="n"/>
    </row>
    <row r="110">
      <c r="A110" s="19" t="n"/>
      <c r="B110" s="18" t="n"/>
      <c r="C110" s="18">
        <f>IF(B110="","",IFERROR(INDEX('미수금 대장'!$C$4:$C$503,MATCH(B110,'미수금 대장'!$B$4:$B$503,0)),"대장에 없는 청구번호"))</f>
        <v/>
      </c>
      <c r="D110" s="15" t="n"/>
      <c r="E110" s="18" t="n"/>
      <c r="F110" s="18" t="n"/>
    </row>
    <row r="111">
      <c r="A111" s="19" t="n"/>
      <c r="B111" s="18" t="n"/>
      <c r="C111" s="18">
        <f>IF(B111="","",IFERROR(INDEX('미수금 대장'!$C$4:$C$503,MATCH(B111,'미수금 대장'!$B$4:$B$503,0)),"대장에 없는 청구번호"))</f>
        <v/>
      </c>
      <c r="D111" s="15" t="n"/>
      <c r="E111" s="18" t="n"/>
      <c r="F111" s="18" t="n"/>
    </row>
    <row r="112">
      <c r="A112" s="19" t="n"/>
      <c r="B112" s="18" t="n"/>
      <c r="C112" s="18">
        <f>IF(B112="","",IFERROR(INDEX('미수금 대장'!$C$4:$C$503,MATCH(B112,'미수금 대장'!$B$4:$B$503,0)),"대장에 없는 청구번호"))</f>
        <v/>
      </c>
      <c r="D112" s="15" t="n"/>
      <c r="E112" s="18" t="n"/>
      <c r="F112" s="18" t="n"/>
    </row>
    <row r="113">
      <c r="A113" s="19" t="n"/>
      <c r="B113" s="18" t="n"/>
      <c r="C113" s="18">
        <f>IF(B113="","",IFERROR(INDEX('미수금 대장'!$C$4:$C$503,MATCH(B113,'미수금 대장'!$B$4:$B$503,0)),"대장에 없는 청구번호"))</f>
        <v/>
      </c>
      <c r="D113" s="15" t="n"/>
      <c r="E113" s="18" t="n"/>
      <c r="F113" s="18" t="n"/>
    </row>
    <row r="114">
      <c r="A114" s="19" t="n"/>
      <c r="B114" s="18" t="n"/>
      <c r="C114" s="18">
        <f>IF(B114="","",IFERROR(INDEX('미수금 대장'!$C$4:$C$503,MATCH(B114,'미수금 대장'!$B$4:$B$503,0)),"대장에 없는 청구번호"))</f>
        <v/>
      </c>
      <c r="D114" s="15" t="n"/>
      <c r="E114" s="18" t="n"/>
      <c r="F114" s="18" t="n"/>
    </row>
    <row r="115">
      <c r="A115" s="19" t="n"/>
      <c r="B115" s="18" t="n"/>
      <c r="C115" s="18">
        <f>IF(B115="","",IFERROR(INDEX('미수금 대장'!$C$4:$C$503,MATCH(B115,'미수금 대장'!$B$4:$B$503,0)),"대장에 없는 청구번호"))</f>
        <v/>
      </c>
      <c r="D115" s="15" t="n"/>
      <c r="E115" s="18" t="n"/>
      <c r="F115" s="18" t="n"/>
    </row>
    <row r="116">
      <c r="A116" s="19" t="n"/>
      <c r="B116" s="18" t="n"/>
      <c r="C116" s="18">
        <f>IF(B116="","",IFERROR(INDEX('미수금 대장'!$C$4:$C$503,MATCH(B116,'미수금 대장'!$B$4:$B$503,0)),"대장에 없는 청구번호"))</f>
        <v/>
      </c>
      <c r="D116" s="15" t="n"/>
      <c r="E116" s="18" t="n"/>
      <c r="F116" s="18" t="n"/>
    </row>
    <row r="117">
      <c r="A117" s="19" t="n"/>
      <c r="B117" s="18" t="n"/>
      <c r="C117" s="18">
        <f>IF(B117="","",IFERROR(INDEX('미수금 대장'!$C$4:$C$503,MATCH(B117,'미수금 대장'!$B$4:$B$503,0)),"대장에 없는 청구번호"))</f>
        <v/>
      </c>
      <c r="D117" s="15" t="n"/>
      <c r="E117" s="18" t="n"/>
      <c r="F117" s="18" t="n"/>
    </row>
    <row r="118">
      <c r="A118" s="19" t="n"/>
      <c r="B118" s="18" t="n"/>
      <c r="C118" s="18">
        <f>IF(B118="","",IFERROR(INDEX('미수금 대장'!$C$4:$C$503,MATCH(B118,'미수금 대장'!$B$4:$B$503,0)),"대장에 없는 청구번호"))</f>
        <v/>
      </c>
      <c r="D118" s="15" t="n"/>
      <c r="E118" s="18" t="n"/>
      <c r="F118" s="18" t="n"/>
    </row>
    <row r="119">
      <c r="A119" s="19" t="n"/>
      <c r="B119" s="18" t="n"/>
      <c r="C119" s="18">
        <f>IF(B119="","",IFERROR(INDEX('미수금 대장'!$C$4:$C$503,MATCH(B119,'미수금 대장'!$B$4:$B$503,0)),"대장에 없는 청구번호"))</f>
        <v/>
      </c>
      <c r="D119" s="15" t="n"/>
      <c r="E119" s="18" t="n"/>
      <c r="F119" s="18" t="n"/>
    </row>
    <row r="120">
      <c r="A120" s="19" t="n"/>
      <c r="B120" s="18" t="n"/>
      <c r="C120" s="18">
        <f>IF(B120="","",IFERROR(INDEX('미수금 대장'!$C$4:$C$503,MATCH(B120,'미수금 대장'!$B$4:$B$503,0)),"대장에 없는 청구번호"))</f>
        <v/>
      </c>
      <c r="D120" s="15" t="n"/>
      <c r="E120" s="18" t="n"/>
      <c r="F120" s="18" t="n"/>
    </row>
    <row r="121">
      <c r="A121" s="19" t="n"/>
      <c r="B121" s="18" t="n"/>
      <c r="C121" s="18">
        <f>IF(B121="","",IFERROR(INDEX('미수금 대장'!$C$4:$C$503,MATCH(B121,'미수금 대장'!$B$4:$B$503,0)),"대장에 없는 청구번호"))</f>
        <v/>
      </c>
      <c r="D121" s="15" t="n"/>
      <c r="E121" s="18" t="n"/>
      <c r="F121" s="18" t="n"/>
    </row>
    <row r="122">
      <c r="A122" s="19" t="n"/>
      <c r="B122" s="18" t="n"/>
      <c r="C122" s="18">
        <f>IF(B122="","",IFERROR(INDEX('미수금 대장'!$C$4:$C$503,MATCH(B122,'미수금 대장'!$B$4:$B$503,0)),"대장에 없는 청구번호"))</f>
        <v/>
      </c>
      <c r="D122" s="15" t="n"/>
      <c r="E122" s="18" t="n"/>
      <c r="F122" s="18" t="n"/>
    </row>
    <row r="123">
      <c r="A123" s="19" t="n"/>
      <c r="B123" s="18" t="n"/>
      <c r="C123" s="18">
        <f>IF(B123="","",IFERROR(INDEX('미수금 대장'!$C$4:$C$503,MATCH(B123,'미수금 대장'!$B$4:$B$503,0)),"대장에 없는 청구번호"))</f>
        <v/>
      </c>
      <c r="D123" s="15" t="n"/>
      <c r="E123" s="18" t="n"/>
      <c r="F123" s="18" t="n"/>
    </row>
    <row r="124">
      <c r="A124" s="19" t="n"/>
      <c r="B124" s="18" t="n"/>
      <c r="C124" s="18">
        <f>IF(B124="","",IFERROR(INDEX('미수금 대장'!$C$4:$C$503,MATCH(B124,'미수금 대장'!$B$4:$B$503,0)),"대장에 없는 청구번호"))</f>
        <v/>
      </c>
      <c r="D124" s="15" t="n"/>
      <c r="E124" s="18" t="n"/>
      <c r="F124" s="18" t="n"/>
    </row>
    <row r="125">
      <c r="A125" s="19" t="n"/>
      <c r="B125" s="18" t="n"/>
      <c r="C125" s="18">
        <f>IF(B125="","",IFERROR(INDEX('미수금 대장'!$C$4:$C$503,MATCH(B125,'미수금 대장'!$B$4:$B$503,0)),"대장에 없는 청구번호"))</f>
        <v/>
      </c>
      <c r="D125" s="15" t="n"/>
      <c r="E125" s="18" t="n"/>
      <c r="F125" s="18" t="n"/>
    </row>
    <row r="126">
      <c r="A126" s="19" t="n"/>
      <c r="B126" s="18" t="n"/>
      <c r="C126" s="18">
        <f>IF(B126="","",IFERROR(INDEX('미수금 대장'!$C$4:$C$503,MATCH(B126,'미수금 대장'!$B$4:$B$503,0)),"대장에 없는 청구번호"))</f>
        <v/>
      </c>
      <c r="D126" s="15" t="n"/>
      <c r="E126" s="18" t="n"/>
      <c r="F126" s="18" t="n"/>
    </row>
    <row r="127">
      <c r="A127" s="19" t="n"/>
      <c r="B127" s="18" t="n"/>
      <c r="C127" s="18">
        <f>IF(B127="","",IFERROR(INDEX('미수금 대장'!$C$4:$C$503,MATCH(B127,'미수금 대장'!$B$4:$B$503,0)),"대장에 없는 청구번호"))</f>
        <v/>
      </c>
      <c r="D127" s="15" t="n"/>
      <c r="E127" s="18" t="n"/>
      <c r="F127" s="18" t="n"/>
    </row>
    <row r="128">
      <c r="A128" s="19" t="n"/>
      <c r="B128" s="18" t="n"/>
      <c r="C128" s="18">
        <f>IF(B128="","",IFERROR(INDEX('미수금 대장'!$C$4:$C$503,MATCH(B128,'미수금 대장'!$B$4:$B$503,0)),"대장에 없는 청구번호"))</f>
        <v/>
      </c>
      <c r="D128" s="15" t="n"/>
      <c r="E128" s="18" t="n"/>
      <c r="F128" s="18" t="n"/>
    </row>
    <row r="129">
      <c r="A129" s="19" t="n"/>
      <c r="B129" s="18" t="n"/>
      <c r="C129" s="18">
        <f>IF(B129="","",IFERROR(INDEX('미수금 대장'!$C$4:$C$503,MATCH(B129,'미수금 대장'!$B$4:$B$503,0)),"대장에 없는 청구번호"))</f>
        <v/>
      </c>
      <c r="D129" s="15" t="n"/>
      <c r="E129" s="18" t="n"/>
      <c r="F129" s="18" t="n"/>
    </row>
    <row r="130">
      <c r="A130" s="19" t="n"/>
      <c r="B130" s="18" t="n"/>
      <c r="C130" s="18">
        <f>IF(B130="","",IFERROR(INDEX('미수금 대장'!$C$4:$C$503,MATCH(B130,'미수금 대장'!$B$4:$B$503,0)),"대장에 없는 청구번호"))</f>
        <v/>
      </c>
      <c r="D130" s="15" t="n"/>
      <c r="E130" s="18" t="n"/>
      <c r="F130" s="18" t="n"/>
    </row>
    <row r="131">
      <c r="A131" s="19" t="n"/>
      <c r="B131" s="18" t="n"/>
      <c r="C131" s="18">
        <f>IF(B131="","",IFERROR(INDEX('미수금 대장'!$C$4:$C$503,MATCH(B131,'미수금 대장'!$B$4:$B$503,0)),"대장에 없는 청구번호"))</f>
        <v/>
      </c>
      <c r="D131" s="15" t="n"/>
      <c r="E131" s="18" t="n"/>
      <c r="F131" s="18" t="n"/>
    </row>
    <row r="132">
      <c r="A132" s="19" t="n"/>
      <c r="B132" s="18" t="n"/>
      <c r="C132" s="18">
        <f>IF(B132="","",IFERROR(INDEX('미수금 대장'!$C$4:$C$503,MATCH(B132,'미수금 대장'!$B$4:$B$503,0)),"대장에 없는 청구번호"))</f>
        <v/>
      </c>
      <c r="D132" s="15" t="n"/>
      <c r="E132" s="18" t="n"/>
      <c r="F132" s="18" t="n"/>
    </row>
    <row r="133">
      <c r="A133" s="19" t="n"/>
      <c r="B133" s="18" t="n"/>
      <c r="C133" s="18">
        <f>IF(B133="","",IFERROR(INDEX('미수금 대장'!$C$4:$C$503,MATCH(B133,'미수금 대장'!$B$4:$B$503,0)),"대장에 없는 청구번호"))</f>
        <v/>
      </c>
      <c r="D133" s="15" t="n"/>
      <c r="E133" s="18" t="n"/>
      <c r="F133" s="18" t="n"/>
    </row>
    <row r="134">
      <c r="A134" s="19" t="n"/>
      <c r="B134" s="18" t="n"/>
      <c r="C134" s="18">
        <f>IF(B134="","",IFERROR(INDEX('미수금 대장'!$C$4:$C$503,MATCH(B134,'미수금 대장'!$B$4:$B$503,0)),"대장에 없는 청구번호"))</f>
        <v/>
      </c>
      <c r="D134" s="15" t="n"/>
      <c r="E134" s="18" t="n"/>
      <c r="F134" s="18" t="n"/>
    </row>
    <row r="135">
      <c r="A135" s="19" t="n"/>
      <c r="B135" s="18" t="n"/>
      <c r="C135" s="18">
        <f>IF(B135="","",IFERROR(INDEX('미수금 대장'!$C$4:$C$503,MATCH(B135,'미수금 대장'!$B$4:$B$503,0)),"대장에 없는 청구번호"))</f>
        <v/>
      </c>
      <c r="D135" s="15" t="n"/>
      <c r="E135" s="18" t="n"/>
      <c r="F135" s="18" t="n"/>
    </row>
    <row r="136">
      <c r="A136" s="19" t="n"/>
      <c r="B136" s="18" t="n"/>
      <c r="C136" s="18">
        <f>IF(B136="","",IFERROR(INDEX('미수금 대장'!$C$4:$C$503,MATCH(B136,'미수금 대장'!$B$4:$B$503,0)),"대장에 없는 청구번호"))</f>
        <v/>
      </c>
      <c r="D136" s="15" t="n"/>
      <c r="E136" s="18" t="n"/>
      <c r="F136" s="18" t="n"/>
    </row>
    <row r="137">
      <c r="A137" s="19" t="n"/>
      <c r="B137" s="18" t="n"/>
      <c r="C137" s="18">
        <f>IF(B137="","",IFERROR(INDEX('미수금 대장'!$C$4:$C$503,MATCH(B137,'미수금 대장'!$B$4:$B$503,0)),"대장에 없는 청구번호"))</f>
        <v/>
      </c>
      <c r="D137" s="15" t="n"/>
      <c r="E137" s="18" t="n"/>
      <c r="F137" s="18" t="n"/>
    </row>
    <row r="138">
      <c r="A138" s="19" t="n"/>
      <c r="B138" s="18" t="n"/>
      <c r="C138" s="18">
        <f>IF(B138="","",IFERROR(INDEX('미수금 대장'!$C$4:$C$503,MATCH(B138,'미수금 대장'!$B$4:$B$503,0)),"대장에 없는 청구번호"))</f>
        <v/>
      </c>
      <c r="D138" s="15" t="n"/>
      <c r="E138" s="18" t="n"/>
      <c r="F138" s="18" t="n"/>
    </row>
    <row r="139">
      <c r="A139" s="19" t="n"/>
      <c r="B139" s="18" t="n"/>
      <c r="C139" s="18">
        <f>IF(B139="","",IFERROR(INDEX('미수금 대장'!$C$4:$C$503,MATCH(B139,'미수금 대장'!$B$4:$B$503,0)),"대장에 없는 청구번호"))</f>
        <v/>
      </c>
      <c r="D139" s="15" t="n"/>
      <c r="E139" s="18" t="n"/>
      <c r="F139" s="18" t="n"/>
    </row>
    <row r="140">
      <c r="A140" s="19" t="n"/>
      <c r="B140" s="18" t="n"/>
      <c r="C140" s="18">
        <f>IF(B140="","",IFERROR(INDEX('미수금 대장'!$C$4:$C$503,MATCH(B140,'미수금 대장'!$B$4:$B$503,0)),"대장에 없는 청구번호"))</f>
        <v/>
      </c>
      <c r="D140" s="15" t="n"/>
      <c r="E140" s="18" t="n"/>
      <c r="F140" s="18" t="n"/>
    </row>
    <row r="141">
      <c r="A141" s="19" t="n"/>
      <c r="B141" s="18" t="n"/>
      <c r="C141" s="18">
        <f>IF(B141="","",IFERROR(INDEX('미수금 대장'!$C$4:$C$503,MATCH(B141,'미수금 대장'!$B$4:$B$503,0)),"대장에 없는 청구번호"))</f>
        <v/>
      </c>
      <c r="D141" s="15" t="n"/>
      <c r="E141" s="18" t="n"/>
      <c r="F141" s="18" t="n"/>
    </row>
    <row r="142">
      <c r="A142" s="19" t="n"/>
      <c r="B142" s="18" t="n"/>
      <c r="C142" s="18">
        <f>IF(B142="","",IFERROR(INDEX('미수금 대장'!$C$4:$C$503,MATCH(B142,'미수금 대장'!$B$4:$B$503,0)),"대장에 없는 청구번호"))</f>
        <v/>
      </c>
      <c r="D142" s="15" t="n"/>
      <c r="E142" s="18" t="n"/>
      <c r="F142" s="18" t="n"/>
    </row>
    <row r="143">
      <c r="A143" s="19" t="n"/>
      <c r="B143" s="18" t="n"/>
      <c r="C143" s="18">
        <f>IF(B143="","",IFERROR(INDEX('미수금 대장'!$C$4:$C$503,MATCH(B143,'미수금 대장'!$B$4:$B$503,0)),"대장에 없는 청구번호"))</f>
        <v/>
      </c>
      <c r="D143" s="15" t="n"/>
      <c r="E143" s="18" t="n"/>
      <c r="F143" s="18" t="n"/>
    </row>
    <row r="144">
      <c r="A144" s="19" t="n"/>
      <c r="B144" s="18" t="n"/>
      <c r="C144" s="18">
        <f>IF(B144="","",IFERROR(INDEX('미수금 대장'!$C$4:$C$503,MATCH(B144,'미수금 대장'!$B$4:$B$503,0)),"대장에 없는 청구번호"))</f>
        <v/>
      </c>
      <c r="D144" s="15" t="n"/>
      <c r="E144" s="18" t="n"/>
      <c r="F144" s="18" t="n"/>
    </row>
    <row r="145">
      <c r="A145" s="19" t="n"/>
      <c r="B145" s="18" t="n"/>
      <c r="C145" s="18">
        <f>IF(B145="","",IFERROR(INDEX('미수금 대장'!$C$4:$C$503,MATCH(B145,'미수금 대장'!$B$4:$B$503,0)),"대장에 없는 청구번호"))</f>
        <v/>
      </c>
      <c r="D145" s="15" t="n"/>
      <c r="E145" s="18" t="n"/>
      <c r="F145" s="18" t="n"/>
    </row>
    <row r="146">
      <c r="A146" s="19" t="n"/>
      <c r="B146" s="18" t="n"/>
      <c r="C146" s="18">
        <f>IF(B146="","",IFERROR(INDEX('미수금 대장'!$C$4:$C$503,MATCH(B146,'미수금 대장'!$B$4:$B$503,0)),"대장에 없는 청구번호"))</f>
        <v/>
      </c>
      <c r="D146" s="15" t="n"/>
      <c r="E146" s="18" t="n"/>
      <c r="F146" s="18" t="n"/>
    </row>
    <row r="147">
      <c r="A147" s="19" t="n"/>
      <c r="B147" s="18" t="n"/>
      <c r="C147" s="18">
        <f>IF(B147="","",IFERROR(INDEX('미수금 대장'!$C$4:$C$503,MATCH(B147,'미수금 대장'!$B$4:$B$503,0)),"대장에 없는 청구번호"))</f>
        <v/>
      </c>
      <c r="D147" s="15" t="n"/>
      <c r="E147" s="18" t="n"/>
      <c r="F147" s="18" t="n"/>
    </row>
    <row r="148">
      <c r="A148" s="19" t="n"/>
      <c r="B148" s="18" t="n"/>
      <c r="C148" s="18">
        <f>IF(B148="","",IFERROR(INDEX('미수금 대장'!$C$4:$C$503,MATCH(B148,'미수금 대장'!$B$4:$B$503,0)),"대장에 없는 청구번호"))</f>
        <v/>
      </c>
      <c r="D148" s="15" t="n"/>
      <c r="E148" s="18" t="n"/>
      <c r="F148" s="18" t="n"/>
    </row>
    <row r="149">
      <c r="A149" s="19" t="n"/>
      <c r="B149" s="18" t="n"/>
      <c r="C149" s="18">
        <f>IF(B149="","",IFERROR(INDEX('미수금 대장'!$C$4:$C$503,MATCH(B149,'미수금 대장'!$B$4:$B$503,0)),"대장에 없는 청구번호"))</f>
        <v/>
      </c>
      <c r="D149" s="15" t="n"/>
      <c r="E149" s="18" t="n"/>
      <c r="F149" s="18" t="n"/>
    </row>
    <row r="150">
      <c r="A150" s="19" t="n"/>
      <c r="B150" s="18" t="n"/>
      <c r="C150" s="18">
        <f>IF(B150="","",IFERROR(INDEX('미수금 대장'!$C$4:$C$503,MATCH(B150,'미수금 대장'!$B$4:$B$503,0)),"대장에 없는 청구번호"))</f>
        <v/>
      </c>
      <c r="D150" s="15" t="n"/>
      <c r="E150" s="18" t="n"/>
      <c r="F150" s="18" t="n"/>
    </row>
    <row r="151">
      <c r="A151" s="19" t="n"/>
      <c r="B151" s="18" t="n"/>
      <c r="C151" s="18">
        <f>IF(B151="","",IFERROR(INDEX('미수금 대장'!$C$4:$C$503,MATCH(B151,'미수금 대장'!$B$4:$B$503,0)),"대장에 없는 청구번호"))</f>
        <v/>
      </c>
      <c r="D151" s="15" t="n"/>
      <c r="E151" s="18" t="n"/>
      <c r="F151" s="18" t="n"/>
    </row>
    <row r="152">
      <c r="A152" s="19" t="n"/>
      <c r="B152" s="18" t="n"/>
      <c r="C152" s="18">
        <f>IF(B152="","",IFERROR(INDEX('미수금 대장'!$C$4:$C$503,MATCH(B152,'미수금 대장'!$B$4:$B$503,0)),"대장에 없는 청구번호"))</f>
        <v/>
      </c>
      <c r="D152" s="15" t="n"/>
      <c r="E152" s="18" t="n"/>
      <c r="F152" s="18" t="n"/>
    </row>
    <row r="153">
      <c r="A153" s="19" t="n"/>
      <c r="B153" s="18" t="n"/>
      <c r="C153" s="18">
        <f>IF(B153="","",IFERROR(INDEX('미수금 대장'!$C$4:$C$503,MATCH(B153,'미수금 대장'!$B$4:$B$503,0)),"대장에 없는 청구번호"))</f>
        <v/>
      </c>
      <c r="D153" s="15" t="n"/>
      <c r="E153" s="18" t="n"/>
      <c r="F153" s="18" t="n"/>
    </row>
    <row r="154">
      <c r="A154" s="19" t="n"/>
      <c r="B154" s="18" t="n"/>
      <c r="C154" s="18">
        <f>IF(B154="","",IFERROR(INDEX('미수금 대장'!$C$4:$C$503,MATCH(B154,'미수금 대장'!$B$4:$B$503,0)),"대장에 없는 청구번호"))</f>
        <v/>
      </c>
      <c r="D154" s="15" t="n"/>
      <c r="E154" s="18" t="n"/>
      <c r="F154" s="18" t="n"/>
    </row>
    <row r="155">
      <c r="A155" s="19" t="n"/>
      <c r="B155" s="18" t="n"/>
      <c r="C155" s="18">
        <f>IF(B155="","",IFERROR(INDEX('미수금 대장'!$C$4:$C$503,MATCH(B155,'미수금 대장'!$B$4:$B$503,0)),"대장에 없는 청구번호"))</f>
        <v/>
      </c>
      <c r="D155" s="15" t="n"/>
      <c r="E155" s="18" t="n"/>
      <c r="F155" s="18" t="n"/>
    </row>
    <row r="156">
      <c r="A156" s="19" t="n"/>
      <c r="B156" s="18" t="n"/>
      <c r="C156" s="18">
        <f>IF(B156="","",IFERROR(INDEX('미수금 대장'!$C$4:$C$503,MATCH(B156,'미수금 대장'!$B$4:$B$503,0)),"대장에 없는 청구번호"))</f>
        <v/>
      </c>
      <c r="D156" s="15" t="n"/>
      <c r="E156" s="18" t="n"/>
      <c r="F156" s="18" t="n"/>
    </row>
    <row r="157">
      <c r="A157" s="19" t="n"/>
      <c r="B157" s="18" t="n"/>
      <c r="C157" s="18">
        <f>IF(B157="","",IFERROR(INDEX('미수금 대장'!$C$4:$C$503,MATCH(B157,'미수금 대장'!$B$4:$B$503,0)),"대장에 없는 청구번호"))</f>
        <v/>
      </c>
      <c r="D157" s="15" t="n"/>
      <c r="E157" s="18" t="n"/>
      <c r="F157" s="18" t="n"/>
    </row>
    <row r="158">
      <c r="A158" s="19" t="n"/>
      <c r="B158" s="18" t="n"/>
      <c r="C158" s="18">
        <f>IF(B158="","",IFERROR(INDEX('미수금 대장'!$C$4:$C$503,MATCH(B158,'미수금 대장'!$B$4:$B$503,0)),"대장에 없는 청구번호"))</f>
        <v/>
      </c>
      <c r="D158" s="15" t="n"/>
      <c r="E158" s="18" t="n"/>
      <c r="F158" s="18" t="n"/>
    </row>
    <row r="159">
      <c r="A159" s="19" t="n"/>
      <c r="B159" s="18" t="n"/>
      <c r="C159" s="18">
        <f>IF(B159="","",IFERROR(INDEX('미수금 대장'!$C$4:$C$503,MATCH(B159,'미수금 대장'!$B$4:$B$503,0)),"대장에 없는 청구번호"))</f>
        <v/>
      </c>
      <c r="D159" s="15" t="n"/>
      <c r="E159" s="18" t="n"/>
      <c r="F159" s="18" t="n"/>
    </row>
    <row r="160">
      <c r="A160" s="19" t="n"/>
      <c r="B160" s="18" t="n"/>
      <c r="C160" s="18">
        <f>IF(B160="","",IFERROR(INDEX('미수금 대장'!$C$4:$C$503,MATCH(B160,'미수금 대장'!$B$4:$B$503,0)),"대장에 없는 청구번호"))</f>
        <v/>
      </c>
      <c r="D160" s="15" t="n"/>
      <c r="E160" s="18" t="n"/>
      <c r="F160" s="18" t="n"/>
    </row>
    <row r="161">
      <c r="A161" s="19" t="n"/>
      <c r="B161" s="18" t="n"/>
      <c r="C161" s="18">
        <f>IF(B161="","",IFERROR(INDEX('미수금 대장'!$C$4:$C$503,MATCH(B161,'미수금 대장'!$B$4:$B$503,0)),"대장에 없는 청구번호"))</f>
        <v/>
      </c>
      <c r="D161" s="15" t="n"/>
      <c r="E161" s="18" t="n"/>
      <c r="F161" s="18" t="n"/>
    </row>
    <row r="162">
      <c r="A162" s="19" t="n"/>
      <c r="B162" s="18" t="n"/>
      <c r="C162" s="18">
        <f>IF(B162="","",IFERROR(INDEX('미수금 대장'!$C$4:$C$503,MATCH(B162,'미수금 대장'!$B$4:$B$503,0)),"대장에 없는 청구번호"))</f>
        <v/>
      </c>
      <c r="D162" s="15" t="n"/>
      <c r="E162" s="18" t="n"/>
      <c r="F162" s="18" t="n"/>
    </row>
    <row r="163">
      <c r="A163" s="19" t="n"/>
      <c r="B163" s="18" t="n"/>
      <c r="C163" s="18">
        <f>IF(B163="","",IFERROR(INDEX('미수금 대장'!$C$4:$C$503,MATCH(B163,'미수금 대장'!$B$4:$B$503,0)),"대장에 없는 청구번호"))</f>
        <v/>
      </c>
      <c r="D163" s="15" t="n"/>
      <c r="E163" s="18" t="n"/>
      <c r="F163" s="18" t="n"/>
    </row>
    <row r="164">
      <c r="A164" s="19" t="n"/>
      <c r="B164" s="18" t="n"/>
      <c r="C164" s="18">
        <f>IF(B164="","",IFERROR(INDEX('미수금 대장'!$C$4:$C$503,MATCH(B164,'미수금 대장'!$B$4:$B$503,0)),"대장에 없는 청구번호"))</f>
        <v/>
      </c>
      <c r="D164" s="15" t="n"/>
      <c r="E164" s="18" t="n"/>
      <c r="F164" s="18" t="n"/>
    </row>
    <row r="165">
      <c r="A165" s="19" t="n"/>
      <c r="B165" s="18" t="n"/>
      <c r="C165" s="18">
        <f>IF(B165="","",IFERROR(INDEX('미수금 대장'!$C$4:$C$503,MATCH(B165,'미수금 대장'!$B$4:$B$503,0)),"대장에 없는 청구번호"))</f>
        <v/>
      </c>
      <c r="D165" s="15" t="n"/>
      <c r="E165" s="18" t="n"/>
      <c r="F165" s="18" t="n"/>
    </row>
    <row r="166">
      <c r="A166" s="19" t="n"/>
      <c r="B166" s="18" t="n"/>
      <c r="C166" s="18">
        <f>IF(B166="","",IFERROR(INDEX('미수금 대장'!$C$4:$C$503,MATCH(B166,'미수금 대장'!$B$4:$B$503,0)),"대장에 없는 청구번호"))</f>
        <v/>
      </c>
      <c r="D166" s="15" t="n"/>
      <c r="E166" s="18" t="n"/>
      <c r="F166" s="18" t="n"/>
    </row>
    <row r="167">
      <c r="A167" s="19" t="n"/>
      <c r="B167" s="18" t="n"/>
      <c r="C167" s="18">
        <f>IF(B167="","",IFERROR(INDEX('미수금 대장'!$C$4:$C$503,MATCH(B167,'미수금 대장'!$B$4:$B$503,0)),"대장에 없는 청구번호"))</f>
        <v/>
      </c>
      <c r="D167" s="15" t="n"/>
      <c r="E167" s="18" t="n"/>
      <c r="F167" s="18" t="n"/>
    </row>
    <row r="168">
      <c r="A168" s="19" t="n"/>
      <c r="B168" s="18" t="n"/>
      <c r="C168" s="18">
        <f>IF(B168="","",IFERROR(INDEX('미수금 대장'!$C$4:$C$503,MATCH(B168,'미수금 대장'!$B$4:$B$503,0)),"대장에 없는 청구번호"))</f>
        <v/>
      </c>
      <c r="D168" s="15" t="n"/>
      <c r="E168" s="18" t="n"/>
      <c r="F168" s="18" t="n"/>
    </row>
    <row r="169">
      <c r="A169" s="19" t="n"/>
      <c r="B169" s="18" t="n"/>
      <c r="C169" s="18">
        <f>IF(B169="","",IFERROR(INDEX('미수금 대장'!$C$4:$C$503,MATCH(B169,'미수금 대장'!$B$4:$B$503,0)),"대장에 없는 청구번호"))</f>
        <v/>
      </c>
      <c r="D169" s="15" t="n"/>
      <c r="E169" s="18" t="n"/>
      <c r="F169" s="18" t="n"/>
    </row>
    <row r="170">
      <c r="A170" s="19" t="n"/>
      <c r="B170" s="18" t="n"/>
      <c r="C170" s="18">
        <f>IF(B170="","",IFERROR(INDEX('미수금 대장'!$C$4:$C$503,MATCH(B170,'미수금 대장'!$B$4:$B$503,0)),"대장에 없는 청구번호"))</f>
        <v/>
      </c>
      <c r="D170" s="15" t="n"/>
      <c r="E170" s="18" t="n"/>
      <c r="F170" s="18" t="n"/>
    </row>
    <row r="171">
      <c r="A171" s="19" t="n"/>
      <c r="B171" s="18" t="n"/>
      <c r="C171" s="18">
        <f>IF(B171="","",IFERROR(INDEX('미수금 대장'!$C$4:$C$503,MATCH(B171,'미수금 대장'!$B$4:$B$503,0)),"대장에 없는 청구번호"))</f>
        <v/>
      </c>
      <c r="D171" s="15" t="n"/>
      <c r="E171" s="18" t="n"/>
      <c r="F171" s="18" t="n"/>
    </row>
    <row r="172">
      <c r="A172" s="19" t="n"/>
      <c r="B172" s="18" t="n"/>
      <c r="C172" s="18">
        <f>IF(B172="","",IFERROR(INDEX('미수금 대장'!$C$4:$C$503,MATCH(B172,'미수금 대장'!$B$4:$B$503,0)),"대장에 없는 청구번호"))</f>
        <v/>
      </c>
      <c r="D172" s="15" t="n"/>
      <c r="E172" s="18" t="n"/>
      <c r="F172" s="18" t="n"/>
    </row>
    <row r="173">
      <c r="A173" s="19" t="n"/>
      <c r="B173" s="18" t="n"/>
      <c r="C173" s="18">
        <f>IF(B173="","",IFERROR(INDEX('미수금 대장'!$C$4:$C$503,MATCH(B173,'미수금 대장'!$B$4:$B$503,0)),"대장에 없는 청구번호"))</f>
        <v/>
      </c>
      <c r="D173" s="15" t="n"/>
      <c r="E173" s="18" t="n"/>
      <c r="F173" s="18" t="n"/>
    </row>
    <row r="174">
      <c r="A174" s="19" t="n"/>
      <c r="B174" s="18" t="n"/>
      <c r="C174" s="18">
        <f>IF(B174="","",IFERROR(INDEX('미수금 대장'!$C$4:$C$503,MATCH(B174,'미수금 대장'!$B$4:$B$503,0)),"대장에 없는 청구번호"))</f>
        <v/>
      </c>
      <c r="D174" s="15" t="n"/>
      <c r="E174" s="18" t="n"/>
      <c r="F174" s="18" t="n"/>
    </row>
    <row r="175">
      <c r="A175" s="19" t="n"/>
      <c r="B175" s="18" t="n"/>
      <c r="C175" s="18">
        <f>IF(B175="","",IFERROR(INDEX('미수금 대장'!$C$4:$C$503,MATCH(B175,'미수금 대장'!$B$4:$B$503,0)),"대장에 없는 청구번호"))</f>
        <v/>
      </c>
      <c r="D175" s="15" t="n"/>
      <c r="E175" s="18" t="n"/>
      <c r="F175" s="18" t="n"/>
    </row>
    <row r="176">
      <c r="A176" s="19" t="n"/>
      <c r="B176" s="18" t="n"/>
      <c r="C176" s="18">
        <f>IF(B176="","",IFERROR(INDEX('미수금 대장'!$C$4:$C$503,MATCH(B176,'미수금 대장'!$B$4:$B$503,0)),"대장에 없는 청구번호"))</f>
        <v/>
      </c>
      <c r="D176" s="15" t="n"/>
      <c r="E176" s="18" t="n"/>
      <c r="F176" s="18" t="n"/>
    </row>
    <row r="177">
      <c r="A177" s="19" t="n"/>
      <c r="B177" s="18" t="n"/>
      <c r="C177" s="18">
        <f>IF(B177="","",IFERROR(INDEX('미수금 대장'!$C$4:$C$503,MATCH(B177,'미수금 대장'!$B$4:$B$503,0)),"대장에 없는 청구번호"))</f>
        <v/>
      </c>
      <c r="D177" s="15" t="n"/>
      <c r="E177" s="18" t="n"/>
      <c r="F177" s="18" t="n"/>
    </row>
    <row r="178">
      <c r="A178" s="19" t="n"/>
      <c r="B178" s="18" t="n"/>
      <c r="C178" s="18">
        <f>IF(B178="","",IFERROR(INDEX('미수금 대장'!$C$4:$C$503,MATCH(B178,'미수금 대장'!$B$4:$B$503,0)),"대장에 없는 청구번호"))</f>
        <v/>
      </c>
      <c r="D178" s="15" t="n"/>
      <c r="E178" s="18" t="n"/>
      <c r="F178" s="18" t="n"/>
    </row>
    <row r="179">
      <c r="A179" s="19" t="n"/>
      <c r="B179" s="18" t="n"/>
      <c r="C179" s="18">
        <f>IF(B179="","",IFERROR(INDEX('미수금 대장'!$C$4:$C$503,MATCH(B179,'미수금 대장'!$B$4:$B$503,0)),"대장에 없는 청구번호"))</f>
        <v/>
      </c>
      <c r="D179" s="15" t="n"/>
      <c r="E179" s="18" t="n"/>
      <c r="F179" s="18" t="n"/>
    </row>
    <row r="180">
      <c r="A180" s="19" t="n"/>
      <c r="B180" s="18" t="n"/>
      <c r="C180" s="18">
        <f>IF(B180="","",IFERROR(INDEX('미수금 대장'!$C$4:$C$503,MATCH(B180,'미수금 대장'!$B$4:$B$503,0)),"대장에 없는 청구번호"))</f>
        <v/>
      </c>
      <c r="D180" s="15" t="n"/>
      <c r="E180" s="18" t="n"/>
      <c r="F180" s="18" t="n"/>
    </row>
    <row r="181">
      <c r="A181" s="19" t="n"/>
      <c r="B181" s="18" t="n"/>
      <c r="C181" s="18">
        <f>IF(B181="","",IFERROR(INDEX('미수금 대장'!$C$4:$C$503,MATCH(B181,'미수금 대장'!$B$4:$B$503,0)),"대장에 없는 청구번호"))</f>
        <v/>
      </c>
      <c r="D181" s="15" t="n"/>
      <c r="E181" s="18" t="n"/>
      <c r="F181" s="18" t="n"/>
    </row>
    <row r="182">
      <c r="A182" s="19" t="n"/>
      <c r="B182" s="18" t="n"/>
      <c r="C182" s="18">
        <f>IF(B182="","",IFERROR(INDEX('미수금 대장'!$C$4:$C$503,MATCH(B182,'미수금 대장'!$B$4:$B$503,0)),"대장에 없는 청구번호"))</f>
        <v/>
      </c>
      <c r="D182" s="15" t="n"/>
      <c r="E182" s="18" t="n"/>
      <c r="F182" s="18" t="n"/>
    </row>
    <row r="183">
      <c r="A183" s="19" t="n"/>
      <c r="B183" s="18" t="n"/>
      <c r="C183" s="18">
        <f>IF(B183="","",IFERROR(INDEX('미수금 대장'!$C$4:$C$503,MATCH(B183,'미수금 대장'!$B$4:$B$503,0)),"대장에 없는 청구번호"))</f>
        <v/>
      </c>
      <c r="D183" s="15" t="n"/>
      <c r="E183" s="18" t="n"/>
      <c r="F183" s="18" t="n"/>
    </row>
    <row r="184">
      <c r="A184" s="19" t="n"/>
      <c r="B184" s="18" t="n"/>
      <c r="C184" s="18">
        <f>IF(B184="","",IFERROR(INDEX('미수금 대장'!$C$4:$C$503,MATCH(B184,'미수금 대장'!$B$4:$B$503,0)),"대장에 없는 청구번호"))</f>
        <v/>
      </c>
      <c r="D184" s="15" t="n"/>
      <c r="E184" s="18" t="n"/>
      <c r="F184" s="18" t="n"/>
    </row>
    <row r="185">
      <c r="A185" s="19" t="n"/>
      <c r="B185" s="18" t="n"/>
      <c r="C185" s="18">
        <f>IF(B185="","",IFERROR(INDEX('미수금 대장'!$C$4:$C$503,MATCH(B185,'미수금 대장'!$B$4:$B$503,0)),"대장에 없는 청구번호"))</f>
        <v/>
      </c>
      <c r="D185" s="15" t="n"/>
      <c r="E185" s="18" t="n"/>
      <c r="F185" s="18" t="n"/>
    </row>
    <row r="186">
      <c r="A186" s="19" t="n"/>
      <c r="B186" s="18" t="n"/>
      <c r="C186" s="18">
        <f>IF(B186="","",IFERROR(INDEX('미수금 대장'!$C$4:$C$503,MATCH(B186,'미수금 대장'!$B$4:$B$503,0)),"대장에 없는 청구번호"))</f>
        <v/>
      </c>
      <c r="D186" s="15" t="n"/>
      <c r="E186" s="18" t="n"/>
      <c r="F186" s="18" t="n"/>
    </row>
    <row r="187">
      <c r="A187" s="19" t="n"/>
      <c r="B187" s="18" t="n"/>
      <c r="C187" s="18">
        <f>IF(B187="","",IFERROR(INDEX('미수금 대장'!$C$4:$C$503,MATCH(B187,'미수금 대장'!$B$4:$B$503,0)),"대장에 없는 청구번호"))</f>
        <v/>
      </c>
      <c r="D187" s="15" t="n"/>
      <c r="E187" s="18" t="n"/>
      <c r="F187" s="18" t="n"/>
    </row>
    <row r="188">
      <c r="A188" s="19" t="n"/>
      <c r="B188" s="18" t="n"/>
      <c r="C188" s="18">
        <f>IF(B188="","",IFERROR(INDEX('미수금 대장'!$C$4:$C$503,MATCH(B188,'미수금 대장'!$B$4:$B$503,0)),"대장에 없는 청구번호"))</f>
        <v/>
      </c>
      <c r="D188" s="15" t="n"/>
      <c r="E188" s="18" t="n"/>
      <c r="F188" s="18" t="n"/>
    </row>
    <row r="189">
      <c r="A189" s="19" t="n"/>
      <c r="B189" s="18" t="n"/>
      <c r="C189" s="18">
        <f>IF(B189="","",IFERROR(INDEX('미수금 대장'!$C$4:$C$503,MATCH(B189,'미수금 대장'!$B$4:$B$503,0)),"대장에 없는 청구번호"))</f>
        <v/>
      </c>
      <c r="D189" s="15" t="n"/>
      <c r="E189" s="18" t="n"/>
      <c r="F189" s="18" t="n"/>
    </row>
    <row r="190">
      <c r="A190" s="19" t="n"/>
      <c r="B190" s="18" t="n"/>
      <c r="C190" s="18">
        <f>IF(B190="","",IFERROR(INDEX('미수금 대장'!$C$4:$C$503,MATCH(B190,'미수금 대장'!$B$4:$B$503,0)),"대장에 없는 청구번호"))</f>
        <v/>
      </c>
      <c r="D190" s="15" t="n"/>
      <c r="E190" s="18" t="n"/>
      <c r="F190" s="18" t="n"/>
    </row>
    <row r="191">
      <c r="A191" s="19" t="n"/>
      <c r="B191" s="18" t="n"/>
      <c r="C191" s="18">
        <f>IF(B191="","",IFERROR(INDEX('미수금 대장'!$C$4:$C$503,MATCH(B191,'미수금 대장'!$B$4:$B$503,0)),"대장에 없는 청구번호"))</f>
        <v/>
      </c>
      <c r="D191" s="15" t="n"/>
      <c r="E191" s="18" t="n"/>
      <c r="F191" s="18" t="n"/>
    </row>
    <row r="192">
      <c r="A192" s="19" t="n"/>
      <c r="B192" s="18" t="n"/>
      <c r="C192" s="18">
        <f>IF(B192="","",IFERROR(INDEX('미수금 대장'!$C$4:$C$503,MATCH(B192,'미수금 대장'!$B$4:$B$503,0)),"대장에 없는 청구번호"))</f>
        <v/>
      </c>
      <c r="D192" s="15" t="n"/>
      <c r="E192" s="18" t="n"/>
      <c r="F192" s="18" t="n"/>
    </row>
    <row r="193">
      <c r="A193" s="19" t="n"/>
      <c r="B193" s="18" t="n"/>
      <c r="C193" s="18">
        <f>IF(B193="","",IFERROR(INDEX('미수금 대장'!$C$4:$C$503,MATCH(B193,'미수금 대장'!$B$4:$B$503,0)),"대장에 없는 청구번호"))</f>
        <v/>
      </c>
      <c r="D193" s="15" t="n"/>
      <c r="E193" s="18" t="n"/>
      <c r="F193" s="18" t="n"/>
    </row>
    <row r="194">
      <c r="A194" s="19" t="n"/>
      <c r="B194" s="18" t="n"/>
      <c r="C194" s="18">
        <f>IF(B194="","",IFERROR(INDEX('미수금 대장'!$C$4:$C$503,MATCH(B194,'미수금 대장'!$B$4:$B$503,0)),"대장에 없는 청구번호"))</f>
        <v/>
      </c>
      <c r="D194" s="15" t="n"/>
      <c r="E194" s="18" t="n"/>
      <c r="F194" s="18" t="n"/>
    </row>
    <row r="195">
      <c r="A195" s="19" t="n"/>
      <c r="B195" s="18" t="n"/>
      <c r="C195" s="18">
        <f>IF(B195="","",IFERROR(INDEX('미수금 대장'!$C$4:$C$503,MATCH(B195,'미수금 대장'!$B$4:$B$503,0)),"대장에 없는 청구번호"))</f>
        <v/>
      </c>
      <c r="D195" s="15" t="n"/>
      <c r="E195" s="18" t="n"/>
      <c r="F195" s="18" t="n"/>
    </row>
    <row r="196">
      <c r="A196" s="19" t="n"/>
      <c r="B196" s="18" t="n"/>
      <c r="C196" s="18">
        <f>IF(B196="","",IFERROR(INDEX('미수금 대장'!$C$4:$C$503,MATCH(B196,'미수금 대장'!$B$4:$B$503,0)),"대장에 없는 청구번호"))</f>
        <v/>
      </c>
      <c r="D196" s="15" t="n"/>
      <c r="E196" s="18" t="n"/>
      <c r="F196" s="18" t="n"/>
    </row>
    <row r="197">
      <c r="A197" s="19" t="n"/>
      <c r="B197" s="18" t="n"/>
      <c r="C197" s="18">
        <f>IF(B197="","",IFERROR(INDEX('미수금 대장'!$C$4:$C$503,MATCH(B197,'미수금 대장'!$B$4:$B$503,0)),"대장에 없는 청구번호"))</f>
        <v/>
      </c>
      <c r="D197" s="15" t="n"/>
      <c r="E197" s="18" t="n"/>
      <c r="F197" s="18" t="n"/>
    </row>
    <row r="198">
      <c r="A198" s="19" t="n"/>
      <c r="B198" s="18" t="n"/>
      <c r="C198" s="18">
        <f>IF(B198="","",IFERROR(INDEX('미수금 대장'!$C$4:$C$503,MATCH(B198,'미수금 대장'!$B$4:$B$503,0)),"대장에 없는 청구번호"))</f>
        <v/>
      </c>
      <c r="D198" s="15" t="n"/>
      <c r="E198" s="18" t="n"/>
      <c r="F198" s="18" t="n"/>
    </row>
    <row r="199">
      <c r="A199" s="19" t="n"/>
      <c r="B199" s="18" t="n"/>
      <c r="C199" s="18">
        <f>IF(B199="","",IFERROR(INDEX('미수금 대장'!$C$4:$C$503,MATCH(B199,'미수금 대장'!$B$4:$B$503,0)),"대장에 없는 청구번호"))</f>
        <v/>
      </c>
      <c r="D199" s="15" t="n"/>
      <c r="E199" s="18" t="n"/>
      <c r="F199" s="18" t="n"/>
    </row>
    <row r="200">
      <c r="A200" s="19" t="n"/>
      <c r="B200" s="18" t="n"/>
      <c r="C200" s="18">
        <f>IF(B200="","",IFERROR(INDEX('미수금 대장'!$C$4:$C$503,MATCH(B200,'미수금 대장'!$B$4:$B$503,0)),"대장에 없는 청구번호"))</f>
        <v/>
      </c>
      <c r="D200" s="15" t="n"/>
      <c r="E200" s="18" t="n"/>
      <c r="F200" s="18" t="n"/>
    </row>
    <row r="201">
      <c r="A201" s="19" t="n"/>
      <c r="B201" s="18" t="n"/>
      <c r="C201" s="18">
        <f>IF(B201="","",IFERROR(INDEX('미수금 대장'!$C$4:$C$503,MATCH(B201,'미수금 대장'!$B$4:$B$503,0)),"대장에 없는 청구번호"))</f>
        <v/>
      </c>
      <c r="D201" s="15" t="n"/>
      <c r="E201" s="18" t="n"/>
      <c r="F201" s="18" t="n"/>
    </row>
    <row r="202">
      <c r="A202" s="19" t="n"/>
      <c r="B202" s="18" t="n"/>
      <c r="C202" s="18">
        <f>IF(B202="","",IFERROR(INDEX('미수금 대장'!$C$4:$C$503,MATCH(B202,'미수금 대장'!$B$4:$B$503,0)),"대장에 없는 청구번호"))</f>
        <v/>
      </c>
      <c r="D202" s="15" t="n"/>
      <c r="E202" s="18" t="n"/>
      <c r="F202" s="18" t="n"/>
    </row>
    <row r="203">
      <c r="A203" s="19" t="n"/>
      <c r="B203" s="18" t="n"/>
      <c r="C203" s="18">
        <f>IF(B203="","",IFERROR(INDEX('미수금 대장'!$C$4:$C$503,MATCH(B203,'미수금 대장'!$B$4:$B$503,0)),"대장에 없는 청구번호"))</f>
        <v/>
      </c>
      <c r="D203" s="15" t="n"/>
      <c r="E203" s="18" t="n"/>
      <c r="F203" s="18" t="n"/>
    </row>
    <row r="204">
      <c r="A204" s="19" t="n"/>
      <c r="B204" s="18" t="n"/>
      <c r="C204" s="18">
        <f>IF(B204="","",IFERROR(INDEX('미수금 대장'!$C$4:$C$503,MATCH(B204,'미수금 대장'!$B$4:$B$503,0)),"대장에 없는 청구번호"))</f>
        <v/>
      </c>
      <c r="D204" s="15" t="n"/>
      <c r="E204" s="18" t="n"/>
      <c r="F204" s="18" t="n"/>
    </row>
    <row r="205">
      <c r="A205" s="19" t="n"/>
      <c r="B205" s="18" t="n"/>
      <c r="C205" s="18">
        <f>IF(B205="","",IFERROR(INDEX('미수금 대장'!$C$4:$C$503,MATCH(B205,'미수금 대장'!$B$4:$B$503,0)),"대장에 없는 청구번호"))</f>
        <v/>
      </c>
      <c r="D205" s="15" t="n"/>
      <c r="E205" s="18" t="n"/>
      <c r="F205" s="18" t="n"/>
    </row>
    <row r="206">
      <c r="A206" s="19" t="n"/>
      <c r="B206" s="18" t="n"/>
      <c r="C206" s="18">
        <f>IF(B206="","",IFERROR(INDEX('미수금 대장'!$C$4:$C$503,MATCH(B206,'미수금 대장'!$B$4:$B$503,0)),"대장에 없는 청구번호"))</f>
        <v/>
      </c>
      <c r="D206" s="15" t="n"/>
      <c r="E206" s="18" t="n"/>
      <c r="F206" s="18" t="n"/>
    </row>
    <row r="207">
      <c r="A207" s="19" t="n"/>
      <c r="B207" s="18" t="n"/>
      <c r="C207" s="18">
        <f>IF(B207="","",IFERROR(INDEX('미수금 대장'!$C$4:$C$503,MATCH(B207,'미수금 대장'!$B$4:$B$503,0)),"대장에 없는 청구번호"))</f>
        <v/>
      </c>
      <c r="D207" s="15" t="n"/>
      <c r="E207" s="18" t="n"/>
      <c r="F207" s="18" t="n"/>
    </row>
    <row r="208">
      <c r="A208" s="19" t="n"/>
      <c r="B208" s="18" t="n"/>
      <c r="C208" s="18">
        <f>IF(B208="","",IFERROR(INDEX('미수금 대장'!$C$4:$C$503,MATCH(B208,'미수금 대장'!$B$4:$B$503,0)),"대장에 없는 청구번호"))</f>
        <v/>
      </c>
      <c r="D208" s="15" t="n"/>
      <c r="E208" s="18" t="n"/>
      <c r="F208" s="18" t="n"/>
    </row>
    <row r="209">
      <c r="A209" s="19" t="n"/>
      <c r="B209" s="18" t="n"/>
      <c r="C209" s="18">
        <f>IF(B209="","",IFERROR(INDEX('미수금 대장'!$C$4:$C$503,MATCH(B209,'미수금 대장'!$B$4:$B$503,0)),"대장에 없는 청구번호"))</f>
        <v/>
      </c>
      <c r="D209" s="15" t="n"/>
      <c r="E209" s="18" t="n"/>
      <c r="F209" s="18" t="n"/>
    </row>
    <row r="210">
      <c r="A210" s="19" t="n"/>
      <c r="B210" s="18" t="n"/>
      <c r="C210" s="18">
        <f>IF(B210="","",IFERROR(INDEX('미수금 대장'!$C$4:$C$503,MATCH(B210,'미수금 대장'!$B$4:$B$503,0)),"대장에 없는 청구번호"))</f>
        <v/>
      </c>
      <c r="D210" s="15" t="n"/>
      <c r="E210" s="18" t="n"/>
      <c r="F210" s="18" t="n"/>
    </row>
    <row r="211">
      <c r="A211" s="19" t="n"/>
      <c r="B211" s="18" t="n"/>
      <c r="C211" s="18">
        <f>IF(B211="","",IFERROR(INDEX('미수금 대장'!$C$4:$C$503,MATCH(B211,'미수금 대장'!$B$4:$B$503,0)),"대장에 없는 청구번호"))</f>
        <v/>
      </c>
      <c r="D211" s="15" t="n"/>
      <c r="E211" s="18" t="n"/>
      <c r="F211" s="18" t="n"/>
    </row>
    <row r="212">
      <c r="A212" s="19" t="n"/>
      <c r="B212" s="18" t="n"/>
      <c r="C212" s="18">
        <f>IF(B212="","",IFERROR(INDEX('미수금 대장'!$C$4:$C$503,MATCH(B212,'미수금 대장'!$B$4:$B$503,0)),"대장에 없는 청구번호"))</f>
        <v/>
      </c>
      <c r="D212" s="15" t="n"/>
      <c r="E212" s="18" t="n"/>
      <c r="F212" s="18" t="n"/>
    </row>
    <row r="213">
      <c r="A213" s="19" t="n"/>
      <c r="B213" s="18" t="n"/>
      <c r="C213" s="18">
        <f>IF(B213="","",IFERROR(INDEX('미수금 대장'!$C$4:$C$503,MATCH(B213,'미수금 대장'!$B$4:$B$503,0)),"대장에 없는 청구번호"))</f>
        <v/>
      </c>
      <c r="D213" s="15" t="n"/>
      <c r="E213" s="18" t="n"/>
      <c r="F213" s="18" t="n"/>
    </row>
    <row r="214">
      <c r="A214" s="19" t="n"/>
      <c r="B214" s="18" t="n"/>
      <c r="C214" s="18">
        <f>IF(B214="","",IFERROR(INDEX('미수금 대장'!$C$4:$C$503,MATCH(B214,'미수금 대장'!$B$4:$B$503,0)),"대장에 없는 청구번호"))</f>
        <v/>
      </c>
      <c r="D214" s="15" t="n"/>
      <c r="E214" s="18" t="n"/>
      <c r="F214" s="18" t="n"/>
    </row>
    <row r="215">
      <c r="A215" s="19" t="n"/>
      <c r="B215" s="18" t="n"/>
      <c r="C215" s="18">
        <f>IF(B215="","",IFERROR(INDEX('미수금 대장'!$C$4:$C$503,MATCH(B215,'미수금 대장'!$B$4:$B$503,0)),"대장에 없는 청구번호"))</f>
        <v/>
      </c>
      <c r="D215" s="15" t="n"/>
      <c r="E215" s="18" t="n"/>
      <c r="F215" s="18" t="n"/>
    </row>
    <row r="216">
      <c r="A216" s="19" t="n"/>
      <c r="B216" s="18" t="n"/>
      <c r="C216" s="18">
        <f>IF(B216="","",IFERROR(INDEX('미수금 대장'!$C$4:$C$503,MATCH(B216,'미수금 대장'!$B$4:$B$503,0)),"대장에 없는 청구번호"))</f>
        <v/>
      </c>
      <c r="D216" s="15" t="n"/>
      <c r="E216" s="18" t="n"/>
      <c r="F216" s="18" t="n"/>
    </row>
    <row r="217">
      <c r="A217" s="19" t="n"/>
      <c r="B217" s="18" t="n"/>
      <c r="C217" s="18">
        <f>IF(B217="","",IFERROR(INDEX('미수금 대장'!$C$4:$C$503,MATCH(B217,'미수금 대장'!$B$4:$B$503,0)),"대장에 없는 청구번호"))</f>
        <v/>
      </c>
      <c r="D217" s="15" t="n"/>
      <c r="E217" s="18" t="n"/>
      <c r="F217" s="18" t="n"/>
    </row>
    <row r="218">
      <c r="A218" s="19" t="n"/>
      <c r="B218" s="18" t="n"/>
      <c r="C218" s="18">
        <f>IF(B218="","",IFERROR(INDEX('미수금 대장'!$C$4:$C$503,MATCH(B218,'미수금 대장'!$B$4:$B$503,0)),"대장에 없는 청구번호"))</f>
        <v/>
      </c>
      <c r="D218" s="15" t="n"/>
      <c r="E218" s="18" t="n"/>
      <c r="F218" s="18" t="n"/>
    </row>
    <row r="219">
      <c r="A219" s="19" t="n"/>
      <c r="B219" s="18" t="n"/>
      <c r="C219" s="18">
        <f>IF(B219="","",IFERROR(INDEX('미수금 대장'!$C$4:$C$503,MATCH(B219,'미수금 대장'!$B$4:$B$503,0)),"대장에 없는 청구번호"))</f>
        <v/>
      </c>
      <c r="D219" s="15" t="n"/>
      <c r="E219" s="18" t="n"/>
      <c r="F219" s="18" t="n"/>
    </row>
    <row r="220">
      <c r="A220" s="19" t="n"/>
      <c r="B220" s="18" t="n"/>
      <c r="C220" s="18">
        <f>IF(B220="","",IFERROR(INDEX('미수금 대장'!$C$4:$C$503,MATCH(B220,'미수금 대장'!$B$4:$B$503,0)),"대장에 없는 청구번호"))</f>
        <v/>
      </c>
      <c r="D220" s="15" t="n"/>
      <c r="E220" s="18" t="n"/>
      <c r="F220" s="18" t="n"/>
    </row>
    <row r="221">
      <c r="A221" s="19" t="n"/>
      <c r="B221" s="18" t="n"/>
      <c r="C221" s="18">
        <f>IF(B221="","",IFERROR(INDEX('미수금 대장'!$C$4:$C$503,MATCH(B221,'미수금 대장'!$B$4:$B$503,0)),"대장에 없는 청구번호"))</f>
        <v/>
      </c>
      <c r="D221" s="15" t="n"/>
      <c r="E221" s="18" t="n"/>
      <c r="F221" s="18" t="n"/>
    </row>
    <row r="222">
      <c r="A222" s="19" t="n"/>
      <c r="B222" s="18" t="n"/>
      <c r="C222" s="18">
        <f>IF(B222="","",IFERROR(INDEX('미수금 대장'!$C$4:$C$503,MATCH(B222,'미수금 대장'!$B$4:$B$503,0)),"대장에 없는 청구번호"))</f>
        <v/>
      </c>
      <c r="D222" s="15" t="n"/>
      <c r="E222" s="18" t="n"/>
      <c r="F222" s="18" t="n"/>
    </row>
    <row r="223">
      <c r="A223" s="19" t="n"/>
      <c r="B223" s="18" t="n"/>
      <c r="C223" s="18">
        <f>IF(B223="","",IFERROR(INDEX('미수금 대장'!$C$4:$C$503,MATCH(B223,'미수금 대장'!$B$4:$B$503,0)),"대장에 없는 청구번호"))</f>
        <v/>
      </c>
      <c r="D223" s="15" t="n"/>
      <c r="E223" s="18" t="n"/>
      <c r="F223" s="18" t="n"/>
    </row>
    <row r="224">
      <c r="A224" s="19" t="n"/>
      <c r="B224" s="18" t="n"/>
      <c r="C224" s="18">
        <f>IF(B224="","",IFERROR(INDEX('미수금 대장'!$C$4:$C$503,MATCH(B224,'미수금 대장'!$B$4:$B$503,0)),"대장에 없는 청구번호"))</f>
        <v/>
      </c>
      <c r="D224" s="15" t="n"/>
      <c r="E224" s="18" t="n"/>
      <c r="F224" s="18" t="n"/>
    </row>
    <row r="225">
      <c r="A225" s="19" t="n"/>
      <c r="B225" s="18" t="n"/>
      <c r="C225" s="18">
        <f>IF(B225="","",IFERROR(INDEX('미수금 대장'!$C$4:$C$503,MATCH(B225,'미수금 대장'!$B$4:$B$503,0)),"대장에 없는 청구번호"))</f>
        <v/>
      </c>
      <c r="D225" s="15" t="n"/>
      <c r="E225" s="18" t="n"/>
      <c r="F225" s="18" t="n"/>
    </row>
    <row r="226">
      <c r="A226" s="19" t="n"/>
      <c r="B226" s="18" t="n"/>
      <c r="C226" s="18">
        <f>IF(B226="","",IFERROR(INDEX('미수금 대장'!$C$4:$C$503,MATCH(B226,'미수금 대장'!$B$4:$B$503,0)),"대장에 없는 청구번호"))</f>
        <v/>
      </c>
      <c r="D226" s="15" t="n"/>
      <c r="E226" s="18" t="n"/>
      <c r="F226" s="18" t="n"/>
    </row>
    <row r="227">
      <c r="A227" s="19" t="n"/>
      <c r="B227" s="18" t="n"/>
      <c r="C227" s="18">
        <f>IF(B227="","",IFERROR(INDEX('미수금 대장'!$C$4:$C$503,MATCH(B227,'미수금 대장'!$B$4:$B$503,0)),"대장에 없는 청구번호"))</f>
        <v/>
      </c>
      <c r="D227" s="15" t="n"/>
      <c r="E227" s="18" t="n"/>
      <c r="F227" s="18" t="n"/>
    </row>
    <row r="228">
      <c r="A228" s="19" t="n"/>
      <c r="B228" s="18" t="n"/>
      <c r="C228" s="18">
        <f>IF(B228="","",IFERROR(INDEX('미수금 대장'!$C$4:$C$503,MATCH(B228,'미수금 대장'!$B$4:$B$503,0)),"대장에 없는 청구번호"))</f>
        <v/>
      </c>
      <c r="D228" s="15" t="n"/>
      <c r="E228" s="18" t="n"/>
      <c r="F228" s="18" t="n"/>
    </row>
    <row r="229">
      <c r="A229" s="19" t="n"/>
      <c r="B229" s="18" t="n"/>
      <c r="C229" s="18">
        <f>IF(B229="","",IFERROR(INDEX('미수금 대장'!$C$4:$C$503,MATCH(B229,'미수금 대장'!$B$4:$B$503,0)),"대장에 없는 청구번호"))</f>
        <v/>
      </c>
      <c r="D229" s="15" t="n"/>
      <c r="E229" s="18" t="n"/>
      <c r="F229" s="18" t="n"/>
    </row>
    <row r="230">
      <c r="A230" s="19" t="n"/>
      <c r="B230" s="18" t="n"/>
      <c r="C230" s="18">
        <f>IF(B230="","",IFERROR(INDEX('미수금 대장'!$C$4:$C$503,MATCH(B230,'미수금 대장'!$B$4:$B$503,0)),"대장에 없는 청구번호"))</f>
        <v/>
      </c>
      <c r="D230" s="15" t="n"/>
      <c r="E230" s="18" t="n"/>
      <c r="F230" s="18" t="n"/>
    </row>
    <row r="231">
      <c r="A231" s="19" t="n"/>
      <c r="B231" s="18" t="n"/>
      <c r="C231" s="18">
        <f>IF(B231="","",IFERROR(INDEX('미수금 대장'!$C$4:$C$503,MATCH(B231,'미수금 대장'!$B$4:$B$503,0)),"대장에 없는 청구번호"))</f>
        <v/>
      </c>
      <c r="D231" s="15" t="n"/>
      <c r="E231" s="18" t="n"/>
      <c r="F231" s="18" t="n"/>
    </row>
    <row r="232">
      <c r="A232" s="19" t="n"/>
      <c r="B232" s="18" t="n"/>
      <c r="C232" s="18">
        <f>IF(B232="","",IFERROR(INDEX('미수금 대장'!$C$4:$C$503,MATCH(B232,'미수금 대장'!$B$4:$B$503,0)),"대장에 없는 청구번호"))</f>
        <v/>
      </c>
      <c r="D232" s="15" t="n"/>
      <c r="E232" s="18" t="n"/>
      <c r="F232" s="18" t="n"/>
    </row>
    <row r="233">
      <c r="A233" s="19" t="n"/>
      <c r="B233" s="18" t="n"/>
      <c r="C233" s="18">
        <f>IF(B233="","",IFERROR(INDEX('미수금 대장'!$C$4:$C$503,MATCH(B233,'미수금 대장'!$B$4:$B$503,0)),"대장에 없는 청구번호"))</f>
        <v/>
      </c>
      <c r="D233" s="15" t="n"/>
      <c r="E233" s="18" t="n"/>
      <c r="F233" s="18" t="n"/>
    </row>
    <row r="234">
      <c r="A234" s="19" t="n"/>
      <c r="B234" s="18" t="n"/>
      <c r="C234" s="18">
        <f>IF(B234="","",IFERROR(INDEX('미수금 대장'!$C$4:$C$503,MATCH(B234,'미수금 대장'!$B$4:$B$503,0)),"대장에 없는 청구번호"))</f>
        <v/>
      </c>
      <c r="D234" s="15" t="n"/>
      <c r="E234" s="18" t="n"/>
      <c r="F234" s="18" t="n"/>
    </row>
    <row r="235">
      <c r="A235" s="19" t="n"/>
      <c r="B235" s="18" t="n"/>
      <c r="C235" s="18">
        <f>IF(B235="","",IFERROR(INDEX('미수금 대장'!$C$4:$C$503,MATCH(B235,'미수금 대장'!$B$4:$B$503,0)),"대장에 없는 청구번호"))</f>
        <v/>
      </c>
      <c r="D235" s="15" t="n"/>
      <c r="E235" s="18" t="n"/>
      <c r="F235" s="18" t="n"/>
    </row>
    <row r="236">
      <c r="A236" s="19" t="n"/>
      <c r="B236" s="18" t="n"/>
      <c r="C236" s="18">
        <f>IF(B236="","",IFERROR(INDEX('미수금 대장'!$C$4:$C$503,MATCH(B236,'미수금 대장'!$B$4:$B$503,0)),"대장에 없는 청구번호"))</f>
        <v/>
      </c>
      <c r="D236" s="15" t="n"/>
      <c r="E236" s="18" t="n"/>
      <c r="F236" s="18" t="n"/>
    </row>
    <row r="237">
      <c r="A237" s="19" t="n"/>
      <c r="B237" s="18" t="n"/>
      <c r="C237" s="18">
        <f>IF(B237="","",IFERROR(INDEX('미수금 대장'!$C$4:$C$503,MATCH(B237,'미수금 대장'!$B$4:$B$503,0)),"대장에 없는 청구번호"))</f>
        <v/>
      </c>
      <c r="D237" s="15" t="n"/>
      <c r="E237" s="18" t="n"/>
      <c r="F237" s="18" t="n"/>
    </row>
    <row r="238">
      <c r="A238" s="19" t="n"/>
      <c r="B238" s="18" t="n"/>
      <c r="C238" s="18">
        <f>IF(B238="","",IFERROR(INDEX('미수금 대장'!$C$4:$C$503,MATCH(B238,'미수금 대장'!$B$4:$B$503,0)),"대장에 없는 청구번호"))</f>
        <v/>
      </c>
      <c r="D238" s="15" t="n"/>
      <c r="E238" s="18" t="n"/>
      <c r="F238" s="18" t="n"/>
    </row>
    <row r="239">
      <c r="A239" s="19" t="n"/>
      <c r="B239" s="18" t="n"/>
      <c r="C239" s="18">
        <f>IF(B239="","",IFERROR(INDEX('미수금 대장'!$C$4:$C$503,MATCH(B239,'미수금 대장'!$B$4:$B$503,0)),"대장에 없는 청구번호"))</f>
        <v/>
      </c>
      <c r="D239" s="15" t="n"/>
      <c r="E239" s="18" t="n"/>
      <c r="F239" s="18" t="n"/>
    </row>
    <row r="240">
      <c r="A240" s="19" t="n"/>
      <c r="B240" s="18" t="n"/>
      <c r="C240" s="18">
        <f>IF(B240="","",IFERROR(INDEX('미수금 대장'!$C$4:$C$503,MATCH(B240,'미수금 대장'!$B$4:$B$503,0)),"대장에 없는 청구번호"))</f>
        <v/>
      </c>
      <c r="D240" s="15" t="n"/>
      <c r="E240" s="18" t="n"/>
      <c r="F240" s="18" t="n"/>
    </row>
    <row r="241">
      <c r="A241" s="19" t="n"/>
      <c r="B241" s="18" t="n"/>
      <c r="C241" s="18">
        <f>IF(B241="","",IFERROR(INDEX('미수금 대장'!$C$4:$C$503,MATCH(B241,'미수금 대장'!$B$4:$B$503,0)),"대장에 없는 청구번호"))</f>
        <v/>
      </c>
      <c r="D241" s="15" t="n"/>
      <c r="E241" s="18" t="n"/>
      <c r="F241" s="18" t="n"/>
    </row>
    <row r="242">
      <c r="A242" s="19" t="n"/>
      <c r="B242" s="18" t="n"/>
      <c r="C242" s="18">
        <f>IF(B242="","",IFERROR(INDEX('미수금 대장'!$C$4:$C$503,MATCH(B242,'미수금 대장'!$B$4:$B$503,0)),"대장에 없는 청구번호"))</f>
        <v/>
      </c>
      <c r="D242" s="15" t="n"/>
      <c r="E242" s="18" t="n"/>
      <c r="F242" s="18" t="n"/>
    </row>
    <row r="243">
      <c r="A243" s="19" t="n"/>
      <c r="B243" s="18" t="n"/>
      <c r="C243" s="18">
        <f>IF(B243="","",IFERROR(INDEX('미수금 대장'!$C$4:$C$503,MATCH(B243,'미수금 대장'!$B$4:$B$503,0)),"대장에 없는 청구번호"))</f>
        <v/>
      </c>
      <c r="D243" s="15" t="n"/>
      <c r="E243" s="18" t="n"/>
      <c r="F243" s="18" t="n"/>
    </row>
    <row r="244">
      <c r="A244" s="19" t="n"/>
      <c r="B244" s="18" t="n"/>
      <c r="C244" s="18">
        <f>IF(B244="","",IFERROR(INDEX('미수금 대장'!$C$4:$C$503,MATCH(B244,'미수금 대장'!$B$4:$B$503,0)),"대장에 없는 청구번호"))</f>
        <v/>
      </c>
      <c r="D244" s="15" t="n"/>
      <c r="E244" s="18" t="n"/>
      <c r="F244" s="18" t="n"/>
    </row>
    <row r="245">
      <c r="A245" s="19" t="n"/>
      <c r="B245" s="18" t="n"/>
      <c r="C245" s="18">
        <f>IF(B245="","",IFERROR(INDEX('미수금 대장'!$C$4:$C$503,MATCH(B245,'미수금 대장'!$B$4:$B$503,0)),"대장에 없는 청구번호"))</f>
        <v/>
      </c>
      <c r="D245" s="15" t="n"/>
      <c r="E245" s="18" t="n"/>
      <c r="F245" s="18" t="n"/>
    </row>
    <row r="246">
      <c r="A246" s="19" t="n"/>
      <c r="B246" s="18" t="n"/>
      <c r="C246" s="18">
        <f>IF(B246="","",IFERROR(INDEX('미수금 대장'!$C$4:$C$503,MATCH(B246,'미수금 대장'!$B$4:$B$503,0)),"대장에 없는 청구번호"))</f>
        <v/>
      </c>
      <c r="D246" s="15" t="n"/>
      <c r="E246" s="18" t="n"/>
      <c r="F246" s="18" t="n"/>
    </row>
    <row r="247">
      <c r="A247" s="19" t="n"/>
      <c r="B247" s="18" t="n"/>
      <c r="C247" s="18">
        <f>IF(B247="","",IFERROR(INDEX('미수금 대장'!$C$4:$C$503,MATCH(B247,'미수금 대장'!$B$4:$B$503,0)),"대장에 없는 청구번호"))</f>
        <v/>
      </c>
      <c r="D247" s="15" t="n"/>
      <c r="E247" s="18" t="n"/>
      <c r="F247" s="18" t="n"/>
    </row>
    <row r="248">
      <c r="A248" s="19" t="n"/>
      <c r="B248" s="18" t="n"/>
      <c r="C248" s="18">
        <f>IF(B248="","",IFERROR(INDEX('미수금 대장'!$C$4:$C$503,MATCH(B248,'미수금 대장'!$B$4:$B$503,0)),"대장에 없는 청구번호"))</f>
        <v/>
      </c>
      <c r="D248" s="15" t="n"/>
      <c r="E248" s="18" t="n"/>
      <c r="F248" s="18" t="n"/>
    </row>
    <row r="249">
      <c r="A249" s="19" t="n"/>
      <c r="B249" s="18" t="n"/>
      <c r="C249" s="18">
        <f>IF(B249="","",IFERROR(INDEX('미수금 대장'!$C$4:$C$503,MATCH(B249,'미수금 대장'!$B$4:$B$503,0)),"대장에 없는 청구번호"))</f>
        <v/>
      </c>
      <c r="D249" s="15" t="n"/>
      <c r="E249" s="18" t="n"/>
      <c r="F249" s="18" t="n"/>
    </row>
    <row r="250">
      <c r="A250" s="19" t="n"/>
      <c r="B250" s="18" t="n"/>
      <c r="C250" s="18">
        <f>IF(B250="","",IFERROR(INDEX('미수금 대장'!$C$4:$C$503,MATCH(B250,'미수금 대장'!$B$4:$B$503,0)),"대장에 없는 청구번호"))</f>
        <v/>
      </c>
      <c r="D250" s="15" t="n"/>
      <c r="E250" s="18" t="n"/>
      <c r="F250" s="18" t="n"/>
    </row>
    <row r="251">
      <c r="A251" s="19" t="n"/>
      <c r="B251" s="18" t="n"/>
      <c r="C251" s="18">
        <f>IF(B251="","",IFERROR(INDEX('미수금 대장'!$C$4:$C$503,MATCH(B251,'미수금 대장'!$B$4:$B$503,0)),"대장에 없는 청구번호"))</f>
        <v/>
      </c>
      <c r="D251" s="15" t="n"/>
      <c r="E251" s="18" t="n"/>
      <c r="F251" s="18" t="n"/>
    </row>
    <row r="252">
      <c r="A252" s="19" t="n"/>
      <c r="B252" s="18" t="n"/>
      <c r="C252" s="18">
        <f>IF(B252="","",IFERROR(INDEX('미수금 대장'!$C$4:$C$503,MATCH(B252,'미수금 대장'!$B$4:$B$503,0)),"대장에 없는 청구번호"))</f>
        <v/>
      </c>
      <c r="D252" s="15" t="n"/>
      <c r="E252" s="18" t="n"/>
      <c r="F252" s="18" t="n"/>
    </row>
    <row r="253">
      <c r="A253" s="19" t="n"/>
      <c r="B253" s="18" t="n"/>
      <c r="C253" s="18">
        <f>IF(B253="","",IFERROR(INDEX('미수금 대장'!$C$4:$C$503,MATCH(B253,'미수금 대장'!$B$4:$B$503,0)),"대장에 없는 청구번호"))</f>
        <v/>
      </c>
      <c r="D253" s="15" t="n"/>
      <c r="E253" s="18" t="n"/>
      <c r="F253" s="18" t="n"/>
    </row>
    <row r="254">
      <c r="A254" s="19" t="n"/>
      <c r="B254" s="18" t="n"/>
      <c r="C254" s="18">
        <f>IF(B254="","",IFERROR(INDEX('미수금 대장'!$C$4:$C$503,MATCH(B254,'미수금 대장'!$B$4:$B$503,0)),"대장에 없는 청구번호"))</f>
        <v/>
      </c>
      <c r="D254" s="15" t="n"/>
      <c r="E254" s="18" t="n"/>
      <c r="F254" s="18" t="n"/>
    </row>
    <row r="255">
      <c r="A255" s="19" t="n"/>
      <c r="B255" s="18" t="n"/>
      <c r="C255" s="18">
        <f>IF(B255="","",IFERROR(INDEX('미수금 대장'!$C$4:$C$503,MATCH(B255,'미수금 대장'!$B$4:$B$503,0)),"대장에 없는 청구번호"))</f>
        <v/>
      </c>
      <c r="D255" s="15" t="n"/>
      <c r="E255" s="18" t="n"/>
      <c r="F255" s="18" t="n"/>
    </row>
    <row r="256">
      <c r="A256" s="19" t="n"/>
      <c r="B256" s="18" t="n"/>
      <c r="C256" s="18">
        <f>IF(B256="","",IFERROR(INDEX('미수금 대장'!$C$4:$C$503,MATCH(B256,'미수금 대장'!$B$4:$B$503,0)),"대장에 없는 청구번호"))</f>
        <v/>
      </c>
      <c r="D256" s="15" t="n"/>
      <c r="E256" s="18" t="n"/>
      <c r="F256" s="18" t="n"/>
    </row>
    <row r="257">
      <c r="A257" s="19" t="n"/>
      <c r="B257" s="18" t="n"/>
      <c r="C257" s="18">
        <f>IF(B257="","",IFERROR(INDEX('미수금 대장'!$C$4:$C$503,MATCH(B257,'미수금 대장'!$B$4:$B$503,0)),"대장에 없는 청구번호"))</f>
        <v/>
      </c>
      <c r="D257" s="15" t="n"/>
      <c r="E257" s="18" t="n"/>
      <c r="F257" s="18" t="n"/>
    </row>
    <row r="258">
      <c r="A258" s="19" t="n"/>
      <c r="B258" s="18" t="n"/>
      <c r="C258" s="18">
        <f>IF(B258="","",IFERROR(INDEX('미수금 대장'!$C$4:$C$503,MATCH(B258,'미수금 대장'!$B$4:$B$503,0)),"대장에 없는 청구번호"))</f>
        <v/>
      </c>
      <c r="D258" s="15" t="n"/>
      <c r="E258" s="18" t="n"/>
      <c r="F258" s="18" t="n"/>
    </row>
    <row r="259">
      <c r="A259" s="19" t="n"/>
      <c r="B259" s="18" t="n"/>
      <c r="C259" s="18">
        <f>IF(B259="","",IFERROR(INDEX('미수금 대장'!$C$4:$C$503,MATCH(B259,'미수금 대장'!$B$4:$B$503,0)),"대장에 없는 청구번호"))</f>
        <v/>
      </c>
      <c r="D259" s="15" t="n"/>
      <c r="E259" s="18" t="n"/>
      <c r="F259" s="18" t="n"/>
    </row>
    <row r="260">
      <c r="A260" s="19" t="n"/>
      <c r="B260" s="18" t="n"/>
      <c r="C260" s="18">
        <f>IF(B260="","",IFERROR(INDEX('미수금 대장'!$C$4:$C$503,MATCH(B260,'미수금 대장'!$B$4:$B$503,0)),"대장에 없는 청구번호"))</f>
        <v/>
      </c>
      <c r="D260" s="15" t="n"/>
      <c r="E260" s="18" t="n"/>
      <c r="F260" s="18" t="n"/>
    </row>
    <row r="261">
      <c r="A261" s="19" t="n"/>
      <c r="B261" s="18" t="n"/>
      <c r="C261" s="18">
        <f>IF(B261="","",IFERROR(INDEX('미수금 대장'!$C$4:$C$503,MATCH(B261,'미수금 대장'!$B$4:$B$503,0)),"대장에 없는 청구번호"))</f>
        <v/>
      </c>
      <c r="D261" s="15" t="n"/>
      <c r="E261" s="18" t="n"/>
      <c r="F261" s="18" t="n"/>
    </row>
    <row r="262">
      <c r="A262" s="19" t="n"/>
      <c r="B262" s="18" t="n"/>
      <c r="C262" s="18">
        <f>IF(B262="","",IFERROR(INDEX('미수금 대장'!$C$4:$C$503,MATCH(B262,'미수금 대장'!$B$4:$B$503,0)),"대장에 없는 청구번호"))</f>
        <v/>
      </c>
      <c r="D262" s="15" t="n"/>
      <c r="E262" s="18" t="n"/>
      <c r="F262" s="18" t="n"/>
    </row>
    <row r="263">
      <c r="A263" s="19" t="n"/>
      <c r="B263" s="18" t="n"/>
      <c r="C263" s="18">
        <f>IF(B263="","",IFERROR(INDEX('미수금 대장'!$C$4:$C$503,MATCH(B263,'미수금 대장'!$B$4:$B$503,0)),"대장에 없는 청구번호"))</f>
        <v/>
      </c>
      <c r="D263" s="15" t="n"/>
      <c r="E263" s="18" t="n"/>
      <c r="F263" s="18" t="n"/>
    </row>
    <row r="264">
      <c r="A264" s="19" t="n"/>
      <c r="B264" s="18" t="n"/>
      <c r="C264" s="18">
        <f>IF(B264="","",IFERROR(INDEX('미수금 대장'!$C$4:$C$503,MATCH(B264,'미수금 대장'!$B$4:$B$503,0)),"대장에 없는 청구번호"))</f>
        <v/>
      </c>
      <c r="D264" s="15" t="n"/>
      <c r="E264" s="18" t="n"/>
      <c r="F264" s="18" t="n"/>
    </row>
    <row r="265">
      <c r="A265" s="19" t="n"/>
      <c r="B265" s="18" t="n"/>
      <c r="C265" s="18">
        <f>IF(B265="","",IFERROR(INDEX('미수금 대장'!$C$4:$C$503,MATCH(B265,'미수금 대장'!$B$4:$B$503,0)),"대장에 없는 청구번호"))</f>
        <v/>
      </c>
      <c r="D265" s="15" t="n"/>
      <c r="E265" s="18" t="n"/>
      <c r="F265" s="18" t="n"/>
    </row>
    <row r="266">
      <c r="A266" s="19" t="n"/>
      <c r="B266" s="18" t="n"/>
      <c r="C266" s="18">
        <f>IF(B266="","",IFERROR(INDEX('미수금 대장'!$C$4:$C$503,MATCH(B266,'미수금 대장'!$B$4:$B$503,0)),"대장에 없는 청구번호"))</f>
        <v/>
      </c>
      <c r="D266" s="15" t="n"/>
      <c r="E266" s="18" t="n"/>
      <c r="F266" s="18" t="n"/>
    </row>
    <row r="267">
      <c r="A267" s="19" t="n"/>
      <c r="B267" s="18" t="n"/>
      <c r="C267" s="18">
        <f>IF(B267="","",IFERROR(INDEX('미수금 대장'!$C$4:$C$503,MATCH(B267,'미수금 대장'!$B$4:$B$503,0)),"대장에 없는 청구번호"))</f>
        <v/>
      </c>
      <c r="D267" s="15" t="n"/>
      <c r="E267" s="18" t="n"/>
      <c r="F267" s="18" t="n"/>
    </row>
    <row r="268">
      <c r="A268" s="19" t="n"/>
      <c r="B268" s="18" t="n"/>
      <c r="C268" s="18">
        <f>IF(B268="","",IFERROR(INDEX('미수금 대장'!$C$4:$C$503,MATCH(B268,'미수금 대장'!$B$4:$B$503,0)),"대장에 없는 청구번호"))</f>
        <v/>
      </c>
      <c r="D268" s="15" t="n"/>
      <c r="E268" s="18" t="n"/>
      <c r="F268" s="18" t="n"/>
    </row>
    <row r="269">
      <c r="A269" s="19" t="n"/>
      <c r="B269" s="18" t="n"/>
      <c r="C269" s="18">
        <f>IF(B269="","",IFERROR(INDEX('미수금 대장'!$C$4:$C$503,MATCH(B269,'미수금 대장'!$B$4:$B$503,0)),"대장에 없는 청구번호"))</f>
        <v/>
      </c>
      <c r="D269" s="15" t="n"/>
      <c r="E269" s="18" t="n"/>
      <c r="F269" s="18" t="n"/>
    </row>
    <row r="270">
      <c r="A270" s="19" t="n"/>
      <c r="B270" s="18" t="n"/>
      <c r="C270" s="18">
        <f>IF(B270="","",IFERROR(INDEX('미수금 대장'!$C$4:$C$503,MATCH(B270,'미수금 대장'!$B$4:$B$503,0)),"대장에 없는 청구번호"))</f>
        <v/>
      </c>
      <c r="D270" s="15" t="n"/>
      <c r="E270" s="18" t="n"/>
      <c r="F270" s="18" t="n"/>
    </row>
    <row r="271">
      <c r="A271" s="19" t="n"/>
      <c r="B271" s="18" t="n"/>
      <c r="C271" s="18">
        <f>IF(B271="","",IFERROR(INDEX('미수금 대장'!$C$4:$C$503,MATCH(B271,'미수금 대장'!$B$4:$B$503,0)),"대장에 없는 청구번호"))</f>
        <v/>
      </c>
      <c r="D271" s="15" t="n"/>
      <c r="E271" s="18" t="n"/>
      <c r="F271" s="18" t="n"/>
    </row>
    <row r="272">
      <c r="A272" s="19" t="n"/>
      <c r="B272" s="18" t="n"/>
      <c r="C272" s="18">
        <f>IF(B272="","",IFERROR(INDEX('미수금 대장'!$C$4:$C$503,MATCH(B272,'미수금 대장'!$B$4:$B$503,0)),"대장에 없는 청구번호"))</f>
        <v/>
      </c>
      <c r="D272" s="15" t="n"/>
      <c r="E272" s="18" t="n"/>
      <c r="F272" s="18" t="n"/>
    </row>
    <row r="273">
      <c r="A273" s="19" t="n"/>
      <c r="B273" s="18" t="n"/>
      <c r="C273" s="18">
        <f>IF(B273="","",IFERROR(INDEX('미수금 대장'!$C$4:$C$503,MATCH(B273,'미수금 대장'!$B$4:$B$503,0)),"대장에 없는 청구번호"))</f>
        <v/>
      </c>
      <c r="D273" s="15" t="n"/>
      <c r="E273" s="18" t="n"/>
      <c r="F273" s="18" t="n"/>
    </row>
    <row r="274">
      <c r="A274" s="19" t="n"/>
      <c r="B274" s="18" t="n"/>
      <c r="C274" s="18">
        <f>IF(B274="","",IFERROR(INDEX('미수금 대장'!$C$4:$C$503,MATCH(B274,'미수금 대장'!$B$4:$B$503,0)),"대장에 없는 청구번호"))</f>
        <v/>
      </c>
      <c r="D274" s="15" t="n"/>
      <c r="E274" s="18" t="n"/>
      <c r="F274" s="18" t="n"/>
    </row>
    <row r="275">
      <c r="A275" s="19" t="n"/>
      <c r="B275" s="18" t="n"/>
      <c r="C275" s="18">
        <f>IF(B275="","",IFERROR(INDEX('미수금 대장'!$C$4:$C$503,MATCH(B275,'미수금 대장'!$B$4:$B$503,0)),"대장에 없는 청구번호"))</f>
        <v/>
      </c>
      <c r="D275" s="15" t="n"/>
      <c r="E275" s="18" t="n"/>
      <c r="F275" s="18" t="n"/>
    </row>
    <row r="276">
      <c r="A276" s="19" t="n"/>
      <c r="B276" s="18" t="n"/>
      <c r="C276" s="18">
        <f>IF(B276="","",IFERROR(INDEX('미수금 대장'!$C$4:$C$503,MATCH(B276,'미수금 대장'!$B$4:$B$503,0)),"대장에 없는 청구번호"))</f>
        <v/>
      </c>
      <c r="D276" s="15" t="n"/>
      <c r="E276" s="18" t="n"/>
      <c r="F276" s="18" t="n"/>
    </row>
    <row r="277">
      <c r="A277" s="19" t="n"/>
      <c r="B277" s="18" t="n"/>
      <c r="C277" s="18">
        <f>IF(B277="","",IFERROR(INDEX('미수금 대장'!$C$4:$C$503,MATCH(B277,'미수금 대장'!$B$4:$B$503,0)),"대장에 없는 청구번호"))</f>
        <v/>
      </c>
      <c r="D277" s="15" t="n"/>
      <c r="E277" s="18" t="n"/>
      <c r="F277" s="18" t="n"/>
    </row>
    <row r="278">
      <c r="A278" s="19" t="n"/>
      <c r="B278" s="18" t="n"/>
      <c r="C278" s="18">
        <f>IF(B278="","",IFERROR(INDEX('미수금 대장'!$C$4:$C$503,MATCH(B278,'미수금 대장'!$B$4:$B$503,0)),"대장에 없는 청구번호"))</f>
        <v/>
      </c>
      <c r="D278" s="15" t="n"/>
      <c r="E278" s="18" t="n"/>
      <c r="F278" s="18" t="n"/>
    </row>
    <row r="279">
      <c r="A279" s="19" t="n"/>
      <c r="B279" s="18" t="n"/>
      <c r="C279" s="18">
        <f>IF(B279="","",IFERROR(INDEX('미수금 대장'!$C$4:$C$503,MATCH(B279,'미수금 대장'!$B$4:$B$503,0)),"대장에 없는 청구번호"))</f>
        <v/>
      </c>
      <c r="D279" s="15" t="n"/>
      <c r="E279" s="18" t="n"/>
      <c r="F279" s="18" t="n"/>
    </row>
    <row r="280">
      <c r="A280" s="19" t="n"/>
      <c r="B280" s="18" t="n"/>
      <c r="C280" s="18">
        <f>IF(B280="","",IFERROR(INDEX('미수금 대장'!$C$4:$C$503,MATCH(B280,'미수금 대장'!$B$4:$B$503,0)),"대장에 없는 청구번호"))</f>
        <v/>
      </c>
      <c r="D280" s="15" t="n"/>
      <c r="E280" s="18" t="n"/>
      <c r="F280" s="18" t="n"/>
    </row>
    <row r="281">
      <c r="A281" s="19" t="n"/>
      <c r="B281" s="18" t="n"/>
      <c r="C281" s="18">
        <f>IF(B281="","",IFERROR(INDEX('미수금 대장'!$C$4:$C$503,MATCH(B281,'미수금 대장'!$B$4:$B$503,0)),"대장에 없는 청구번호"))</f>
        <v/>
      </c>
      <c r="D281" s="15" t="n"/>
      <c r="E281" s="18" t="n"/>
      <c r="F281" s="18" t="n"/>
    </row>
    <row r="282">
      <c r="A282" s="19" t="n"/>
      <c r="B282" s="18" t="n"/>
      <c r="C282" s="18">
        <f>IF(B282="","",IFERROR(INDEX('미수금 대장'!$C$4:$C$503,MATCH(B282,'미수금 대장'!$B$4:$B$503,0)),"대장에 없는 청구번호"))</f>
        <v/>
      </c>
      <c r="D282" s="15" t="n"/>
      <c r="E282" s="18" t="n"/>
      <c r="F282" s="18" t="n"/>
    </row>
    <row r="283">
      <c r="A283" s="19" t="n"/>
      <c r="B283" s="18" t="n"/>
      <c r="C283" s="18">
        <f>IF(B283="","",IFERROR(INDEX('미수금 대장'!$C$4:$C$503,MATCH(B283,'미수금 대장'!$B$4:$B$503,0)),"대장에 없는 청구번호"))</f>
        <v/>
      </c>
      <c r="D283" s="15" t="n"/>
      <c r="E283" s="18" t="n"/>
      <c r="F283" s="18" t="n"/>
    </row>
    <row r="284">
      <c r="A284" s="19" t="n"/>
      <c r="B284" s="18" t="n"/>
      <c r="C284" s="18">
        <f>IF(B284="","",IFERROR(INDEX('미수금 대장'!$C$4:$C$503,MATCH(B284,'미수금 대장'!$B$4:$B$503,0)),"대장에 없는 청구번호"))</f>
        <v/>
      </c>
      <c r="D284" s="15" t="n"/>
      <c r="E284" s="18" t="n"/>
      <c r="F284" s="18" t="n"/>
    </row>
    <row r="285">
      <c r="A285" s="19" t="n"/>
      <c r="B285" s="18" t="n"/>
      <c r="C285" s="18">
        <f>IF(B285="","",IFERROR(INDEX('미수금 대장'!$C$4:$C$503,MATCH(B285,'미수금 대장'!$B$4:$B$503,0)),"대장에 없는 청구번호"))</f>
        <v/>
      </c>
      <c r="D285" s="15" t="n"/>
      <c r="E285" s="18" t="n"/>
      <c r="F285" s="18" t="n"/>
    </row>
    <row r="286">
      <c r="A286" s="19" t="n"/>
      <c r="B286" s="18" t="n"/>
      <c r="C286" s="18">
        <f>IF(B286="","",IFERROR(INDEX('미수금 대장'!$C$4:$C$503,MATCH(B286,'미수금 대장'!$B$4:$B$503,0)),"대장에 없는 청구번호"))</f>
        <v/>
      </c>
      <c r="D286" s="15" t="n"/>
      <c r="E286" s="18" t="n"/>
      <c r="F286" s="18" t="n"/>
    </row>
    <row r="287">
      <c r="A287" s="19" t="n"/>
      <c r="B287" s="18" t="n"/>
      <c r="C287" s="18">
        <f>IF(B287="","",IFERROR(INDEX('미수금 대장'!$C$4:$C$503,MATCH(B287,'미수금 대장'!$B$4:$B$503,0)),"대장에 없는 청구번호"))</f>
        <v/>
      </c>
      <c r="D287" s="15" t="n"/>
      <c r="E287" s="18" t="n"/>
      <c r="F287" s="18" t="n"/>
    </row>
    <row r="288">
      <c r="A288" s="19" t="n"/>
      <c r="B288" s="18" t="n"/>
      <c r="C288" s="18">
        <f>IF(B288="","",IFERROR(INDEX('미수금 대장'!$C$4:$C$503,MATCH(B288,'미수금 대장'!$B$4:$B$503,0)),"대장에 없는 청구번호"))</f>
        <v/>
      </c>
      <c r="D288" s="15" t="n"/>
      <c r="E288" s="18" t="n"/>
      <c r="F288" s="18" t="n"/>
    </row>
    <row r="289">
      <c r="A289" s="19" t="n"/>
      <c r="B289" s="18" t="n"/>
      <c r="C289" s="18">
        <f>IF(B289="","",IFERROR(INDEX('미수금 대장'!$C$4:$C$503,MATCH(B289,'미수금 대장'!$B$4:$B$503,0)),"대장에 없는 청구번호"))</f>
        <v/>
      </c>
      <c r="D289" s="15" t="n"/>
      <c r="E289" s="18" t="n"/>
      <c r="F289" s="18" t="n"/>
    </row>
    <row r="290">
      <c r="A290" s="19" t="n"/>
      <c r="B290" s="18" t="n"/>
      <c r="C290" s="18">
        <f>IF(B290="","",IFERROR(INDEX('미수금 대장'!$C$4:$C$503,MATCH(B290,'미수금 대장'!$B$4:$B$503,0)),"대장에 없는 청구번호"))</f>
        <v/>
      </c>
      <c r="D290" s="15" t="n"/>
      <c r="E290" s="18" t="n"/>
      <c r="F290" s="18" t="n"/>
    </row>
    <row r="291">
      <c r="A291" s="19" t="n"/>
      <c r="B291" s="18" t="n"/>
      <c r="C291" s="18">
        <f>IF(B291="","",IFERROR(INDEX('미수금 대장'!$C$4:$C$503,MATCH(B291,'미수금 대장'!$B$4:$B$503,0)),"대장에 없는 청구번호"))</f>
        <v/>
      </c>
      <c r="D291" s="15" t="n"/>
      <c r="E291" s="18" t="n"/>
      <c r="F291" s="18" t="n"/>
    </row>
    <row r="292">
      <c r="A292" s="19" t="n"/>
      <c r="B292" s="18" t="n"/>
      <c r="C292" s="18">
        <f>IF(B292="","",IFERROR(INDEX('미수금 대장'!$C$4:$C$503,MATCH(B292,'미수금 대장'!$B$4:$B$503,0)),"대장에 없는 청구번호"))</f>
        <v/>
      </c>
      <c r="D292" s="15" t="n"/>
      <c r="E292" s="18" t="n"/>
      <c r="F292" s="18" t="n"/>
    </row>
    <row r="293">
      <c r="A293" s="19" t="n"/>
      <c r="B293" s="18" t="n"/>
      <c r="C293" s="18">
        <f>IF(B293="","",IFERROR(INDEX('미수금 대장'!$C$4:$C$503,MATCH(B293,'미수금 대장'!$B$4:$B$503,0)),"대장에 없는 청구번호"))</f>
        <v/>
      </c>
      <c r="D293" s="15" t="n"/>
      <c r="E293" s="18" t="n"/>
      <c r="F293" s="18" t="n"/>
    </row>
    <row r="294">
      <c r="A294" s="19" t="n"/>
      <c r="B294" s="18" t="n"/>
      <c r="C294" s="18">
        <f>IF(B294="","",IFERROR(INDEX('미수금 대장'!$C$4:$C$503,MATCH(B294,'미수금 대장'!$B$4:$B$503,0)),"대장에 없는 청구번호"))</f>
        <v/>
      </c>
      <c r="D294" s="15" t="n"/>
      <c r="E294" s="18" t="n"/>
      <c r="F294" s="18" t="n"/>
    </row>
    <row r="295">
      <c r="A295" s="19" t="n"/>
      <c r="B295" s="18" t="n"/>
      <c r="C295" s="18">
        <f>IF(B295="","",IFERROR(INDEX('미수금 대장'!$C$4:$C$503,MATCH(B295,'미수금 대장'!$B$4:$B$503,0)),"대장에 없는 청구번호"))</f>
        <v/>
      </c>
      <c r="D295" s="15" t="n"/>
      <c r="E295" s="18" t="n"/>
      <c r="F295" s="18" t="n"/>
    </row>
    <row r="296">
      <c r="A296" s="19" t="n"/>
      <c r="B296" s="18" t="n"/>
      <c r="C296" s="18">
        <f>IF(B296="","",IFERROR(INDEX('미수금 대장'!$C$4:$C$503,MATCH(B296,'미수금 대장'!$B$4:$B$503,0)),"대장에 없는 청구번호"))</f>
        <v/>
      </c>
      <c r="D296" s="15" t="n"/>
      <c r="E296" s="18" t="n"/>
      <c r="F296" s="18" t="n"/>
    </row>
    <row r="297">
      <c r="A297" s="19" t="n"/>
      <c r="B297" s="18" t="n"/>
      <c r="C297" s="18">
        <f>IF(B297="","",IFERROR(INDEX('미수금 대장'!$C$4:$C$503,MATCH(B297,'미수금 대장'!$B$4:$B$503,0)),"대장에 없는 청구번호"))</f>
        <v/>
      </c>
      <c r="D297" s="15" t="n"/>
      <c r="E297" s="18" t="n"/>
      <c r="F297" s="18" t="n"/>
    </row>
    <row r="298">
      <c r="A298" s="19" t="n"/>
      <c r="B298" s="18" t="n"/>
      <c r="C298" s="18">
        <f>IF(B298="","",IFERROR(INDEX('미수금 대장'!$C$4:$C$503,MATCH(B298,'미수금 대장'!$B$4:$B$503,0)),"대장에 없는 청구번호"))</f>
        <v/>
      </c>
      <c r="D298" s="15" t="n"/>
      <c r="E298" s="18" t="n"/>
      <c r="F298" s="18" t="n"/>
    </row>
    <row r="299">
      <c r="A299" s="19" t="n"/>
      <c r="B299" s="18" t="n"/>
      <c r="C299" s="18">
        <f>IF(B299="","",IFERROR(INDEX('미수금 대장'!$C$4:$C$503,MATCH(B299,'미수금 대장'!$B$4:$B$503,0)),"대장에 없는 청구번호"))</f>
        <v/>
      </c>
      <c r="D299" s="15" t="n"/>
      <c r="E299" s="18" t="n"/>
      <c r="F299" s="18" t="n"/>
    </row>
    <row r="300">
      <c r="A300" s="19" t="n"/>
      <c r="B300" s="18" t="n"/>
      <c r="C300" s="18">
        <f>IF(B300="","",IFERROR(INDEX('미수금 대장'!$C$4:$C$503,MATCH(B300,'미수금 대장'!$B$4:$B$503,0)),"대장에 없는 청구번호"))</f>
        <v/>
      </c>
      <c r="D300" s="15" t="n"/>
      <c r="E300" s="18" t="n"/>
      <c r="F300" s="18" t="n"/>
    </row>
    <row r="301">
      <c r="A301" s="19" t="n"/>
      <c r="B301" s="18" t="n"/>
      <c r="C301" s="18">
        <f>IF(B301="","",IFERROR(INDEX('미수금 대장'!$C$4:$C$503,MATCH(B301,'미수금 대장'!$B$4:$B$503,0)),"대장에 없는 청구번호"))</f>
        <v/>
      </c>
      <c r="D301" s="15" t="n"/>
      <c r="E301" s="18" t="n"/>
      <c r="F301" s="18" t="n"/>
    </row>
    <row r="302">
      <c r="A302" s="19" t="n"/>
      <c r="B302" s="18" t="n"/>
      <c r="C302" s="18">
        <f>IF(B302="","",IFERROR(INDEX('미수금 대장'!$C$4:$C$503,MATCH(B302,'미수금 대장'!$B$4:$B$503,0)),"대장에 없는 청구번호"))</f>
        <v/>
      </c>
      <c r="D302" s="15" t="n"/>
      <c r="E302" s="18" t="n"/>
      <c r="F302" s="18" t="n"/>
    </row>
    <row r="303">
      <c r="A303" s="19" t="n"/>
      <c r="B303" s="18" t="n"/>
      <c r="C303" s="18">
        <f>IF(B303="","",IFERROR(INDEX('미수금 대장'!$C$4:$C$503,MATCH(B303,'미수금 대장'!$B$4:$B$503,0)),"대장에 없는 청구번호"))</f>
        <v/>
      </c>
      <c r="D303" s="15" t="n"/>
      <c r="E303" s="18" t="n"/>
      <c r="F303" s="18" t="n"/>
    </row>
    <row r="304">
      <c r="A304" s="19" t="n"/>
      <c r="B304" s="18" t="n"/>
      <c r="C304" s="18">
        <f>IF(B304="","",IFERROR(INDEX('미수금 대장'!$C$4:$C$503,MATCH(B304,'미수금 대장'!$B$4:$B$503,0)),"대장에 없는 청구번호"))</f>
        <v/>
      </c>
      <c r="D304" s="15" t="n"/>
      <c r="E304" s="18" t="n"/>
      <c r="F304" s="18" t="n"/>
    </row>
    <row r="305">
      <c r="A305" s="19" t="n"/>
      <c r="B305" s="18" t="n"/>
      <c r="C305" s="18">
        <f>IF(B305="","",IFERROR(INDEX('미수금 대장'!$C$4:$C$503,MATCH(B305,'미수금 대장'!$B$4:$B$503,0)),"대장에 없는 청구번호"))</f>
        <v/>
      </c>
      <c r="D305" s="15" t="n"/>
      <c r="E305" s="18" t="n"/>
      <c r="F305" s="18" t="n"/>
    </row>
    <row r="306">
      <c r="A306" s="19" t="n"/>
      <c r="B306" s="18" t="n"/>
      <c r="C306" s="18">
        <f>IF(B306="","",IFERROR(INDEX('미수금 대장'!$C$4:$C$503,MATCH(B306,'미수금 대장'!$B$4:$B$503,0)),"대장에 없는 청구번호"))</f>
        <v/>
      </c>
      <c r="D306" s="15" t="n"/>
      <c r="E306" s="18" t="n"/>
      <c r="F306" s="18" t="n"/>
    </row>
    <row r="307">
      <c r="A307" s="19" t="n"/>
      <c r="B307" s="18" t="n"/>
      <c r="C307" s="18">
        <f>IF(B307="","",IFERROR(INDEX('미수금 대장'!$C$4:$C$503,MATCH(B307,'미수금 대장'!$B$4:$B$503,0)),"대장에 없는 청구번호"))</f>
        <v/>
      </c>
      <c r="D307" s="15" t="n"/>
      <c r="E307" s="18" t="n"/>
      <c r="F307" s="18" t="n"/>
    </row>
    <row r="308">
      <c r="A308" s="19" t="n"/>
      <c r="B308" s="18" t="n"/>
      <c r="C308" s="18">
        <f>IF(B308="","",IFERROR(INDEX('미수금 대장'!$C$4:$C$503,MATCH(B308,'미수금 대장'!$B$4:$B$503,0)),"대장에 없는 청구번호"))</f>
        <v/>
      </c>
      <c r="D308" s="15" t="n"/>
      <c r="E308" s="18" t="n"/>
      <c r="F308" s="18" t="n"/>
    </row>
    <row r="309">
      <c r="A309" s="19" t="n"/>
      <c r="B309" s="18" t="n"/>
      <c r="C309" s="18">
        <f>IF(B309="","",IFERROR(INDEX('미수금 대장'!$C$4:$C$503,MATCH(B309,'미수금 대장'!$B$4:$B$503,0)),"대장에 없는 청구번호"))</f>
        <v/>
      </c>
      <c r="D309" s="15" t="n"/>
      <c r="E309" s="18" t="n"/>
      <c r="F309" s="18" t="n"/>
    </row>
    <row r="310">
      <c r="A310" s="19" t="n"/>
      <c r="B310" s="18" t="n"/>
      <c r="C310" s="18">
        <f>IF(B310="","",IFERROR(INDEX('미수금 대장'!$C$4:$C$503,MATCH(B310,'미수금 대장'!$B$4:$B$503,0)),"대장에 없는 청구번호"))</f>
        <v/>
      </c>
      <c r="D310" s="15" t="n"/>
      <c r="E310" s="18" t="n"/>
      <c r="F310" s="18" t="n"/>
    </row>
    <row r="311">
      <c r="A311" s="19" t="n"/>
      <c r="B311" s="18" t="n"/>
      <c r="C311" s="18">
        <f>IF(B311="","",IFERROR(INDEX('미수금 대장'!$C$4:$C$503,MATCH(B311,'미수금 대장'!$B$4:$B$503,0)),"대장에 없는 청구번호"))</f>
        <v/>
      </c>
      <c r="D311" s="15" t="n"/>
      <c r="E311" s="18" t="n"/>
      <c r="F311" s="18" t="n"/>
    </row>
    <row r="312">
      <c r="A312" s="19" t="n"/>
      <c r="B312" s="18" t="n"/>
      <c r="C312" s="18">
        <f>IF(B312="","",IFERROR(INDEX('미수금 대장'!$C$4:$C$503,MATCH(B312,'미수금 대장'!$B$4:$B$503,0)),"대장에 없는 청구번호"))</f>
        <v/>
      </c>
      <c r="D312" s="15" t="n"/>
      <c r="E312" s="18" t="n"/>
      <c r="F312" s="18" t="n"/>
    </row>
    <row r="313">
      <c r="A313" s="19" t="n"/>
      <c r="B313" s="18" t="n"/>
      <c r="C313" s="18">
        <f>IF(B313="","",IFERROR(INDEX('미수금 대장'!$C$4:$C$503,MATCH(B313,'미수금 대장'!$B$4:$B$503,0)),"대장에 없는 청구번호"))</f>
        <v/>
      </c>
      <c r="D313" s="15" t="n"/>
      <c r="E313" s="18" t="n"/>
      <c r="F313" s="18" t="n"/>
    </row>
    <row r="314">
      <c r="A314" s="19" t="n"/>
      <c r="B314" s="18" t="n"/>
      <c r="C314" s="18">
        <f>IF(B314="","",IFERROR(INDEX('미수금 대장'!$C$4:$C$503,MATCH(B314,'미수금 대장'!$B$4:$B$503,0)),"대장에 없는 청구번호"))</f>
        <v/>
      </c>
      <c r="D314" s="15" t="n"/>
      <c r="E314" s="18" t="n"/>
      <c r="F314" s="18" t="n"/>
    </row>
    <row r="315">
      <c r="A315" s="19" t="n"/>
      <c r="B315" s="18" t="n"/>
      <c r="C315" s="18">
        <f>IF(B315="","",IFERROR(INDEX('미수금 대장'!$C$4:$C$503,MATCH(B315,'미수금 대장'!$B$4:$B$503,0)),"대장에 없는 청구번호"))</f>
        <v/>
      </c>
      <c r="D315" s="15" t="n"/>
      <c r="E315" s="18" t="n"/>
      <c r="F315" s="18" t="n"/>
    </row>
    <row r="316">
      <c r="A316" s="19" t="n"/>
      <c r="B316" s="18" t="n"/>
      <c r="C316" s="18">
        <f>IF(B316="","",IFERROR(INDEX('미수금 대장'!$C$4:$C$503,MATCH(B316,'미수금 대장'!$B$4:$B$503,0)),"대장에 없는 청구번호"))</f>
        <v/>
      </c>
      <c r="D316" s="15" t="n"/>
      <c r="E316" s="18" t="n"/>
      <c r="F316" s="18" t="n"/>
    </row>
    <row r="317">
      <c r="A317" s="19" t="n"/>
      <c r="B317" s="18" t="n"/>
      <c r="C317" s="18">
        <f>IF(B317="","",IFERROR(INDEX('미수금 대장'!$C$4:$C$503,MATCH(B317,'미수금 대장'!$B$4:$B$503,0)),"대장에 없는 청구번호"))</f>
        <v/>
      </c>
      <c r="D317" s="15" t="n"/>
      <c r="E317" s="18" t="n"/>
      <c r="F317" s="18" t="n"/>
    </row>
    <row r="318">
      <c r="A318" s="19" t="n"/>
      <c r="B318" s="18" t="n"/>
      <c r="C318" s="18">
        <f>IF(B318="","",IFERROR(INDEX('미수금 대장'!$C$4:$C$503,MATCH(B318,'미수금 대장'!$B$4:$B$503,0)),"대장에 없는 청구번호"))</f>
        <v/>
      </c>
      <c r="D318" s="15" t="n"/>
      <c r="E318" s="18" t="n"/>
      <c r="F318" s="18" t="n"/>
    </row>
    <row r="319">
      <c r="A319" s="19" t="n"/>
      <c r="B319" s="18" t="n"/>
      <c r="C319" s="18">
        <f>IF(B319="","",IFERROR(INDEX('미수금 대장'!$C$4:$C$503,MATCH(B319,'미수금 대장'!$B$4:$B$503,0)),"대장에 없는 청구번호"))</f>
        <v/>
      </c>
      <c r="D319" s="15" t="n"/>
      <c r="E319" s="18" t="n"/>
      <c r="F319" s="18" t="n"/>
    </row>
    <row r="320">
      <c r="A320" s="19" t="n"/>
      <c r="B320" s="18" t="n"/>
      <c r="C320" s="18">
        <f>IF(B320="","",IFERROR(INDEX('미수금 대장'!$C$4:$C$503,MATCH(B320,'미수금 대장'!$B$4:$B$503,0)),"대장에 없는 청구번호"))</f>
        <v/>
      </c>
      <c r="D320" s="15" t="n"/>
      <c r="E320" s="18" t="n"/>
      <c r="F320" s="18" t="n"/>
    </row>
    <row r="321">
      <c r="A321" s="19" t="n"/>
      <c r="B321" s="18" t="n"/>
      <c r="C321" s="18">
        <f>IF(B321="","",IFERROR(INDEX('미수금 대장'!$C$4:$C$503,MATCH(B321,'미수금 대장'!$B$4:$B$503,0)),"대장에 없는 청구번호"))</f>
        <v/>
      </c>
      <c r="D321" s="15" t="n"/>
      <c r="E321" s="18" t="n"/>
      <c r="F321" s="18" t="n"/>
    </row>
    <row r="322">
      <c r="A322" s="19" t="n"/>
      <c r="B322" s="18" t="n"/>
      <c r="C322" s="18">
        <f>IF(B322="","",IFERROR(INDEX('미수금 대장'!$C$4:$C$503,MATCH(B322,'미수금 대장'!$B$4:$B$503,0)),"대장에 없는 청구번호"))</f>
        <v/>
      </c>
      <c r="D322" s="15" t="n"/>
      <c r="E322" s="18" t="n"/>
      <c r="F322" s="18" t="n"/>
    </row>
    <row r="323">
      <c r="A323" s="19" t="n"/>
      <c r="B323" s="18" t="n"/>
      <c r="C323" s="18">
        <f>IF(B323="","",IFERROR(INDEX('미수금 대장'!$C$4:$C$503,MATCH(B323,'미수금 대장'!$B$4:$B$503,0)),"대장에 없는 청구번호"))</f>
        <v/>
      </c>
      <c r="D323" s="15" t="n"/>
      <c r="E323" s="18" t="n"/>
      <c r="F323" s="18" t="n"/>
    </row>
    <row r="324">
      <c r="A324" s="19" t="n"/>
      <c r="B324" s="18" t="n"/>
      <c r="C324" s="18">
        <f>IF(B324="","",IFERROR(INDEX('미수금 대장'!$C$4:$C$503,MATCH(B324,'미수금 대장'!$B$4:$B$503,0)),"대장에 없는 청구번호"))</f>
        <v/>
      </c>
      <c r="D324" s="15" t="n"/>
      <c r="E324" s="18" t="n"/>
      <c r="F324" s="18" t="n"/>
    </row>
    <row r="325">
      <c r="A325" s="19" t="n"/>
      <c r="B325" s="18" t="n"/>
      <c r="C325" s="18">
        <f>IF(B325="","",IFERROR(INDEX('미수금 대장'!$C$4:$C$503,MATCH(B325,'미수금 대장'!$B$4:$B$503,0)),"대장에 없는 청구번호"))</f>
        <v/>
      </c>
      <c r="D325" s="15" t="n"/>
      <c r="E325" s="18" t="n"/>
      <c r="F325" s="18" t="n"/>
    </row>
    <row r="326">
      <c r="A326" s="19" t="n"/>
      <c r="B326" s="18" t="n"/>
      <c r="C326" s="18">
        <f>IF(B326="","",IFERROR(INDEX('미수금 대장'!$C$4:$C$503,MATCH(B326,'미수금 대장'!$B$4:$B$503,0)),"대장에 없는 청구번호"))</f>
        <v/>
      </c>
      <c r="D326" s="15" t="n"/>
      <c r="E326" s="18" t="n"/>
      <c r="F326" s="18" t="n"/>
    </row>
    <row r="327">
      <c r="A327" s="19" t="n"/>
      <c r="B327" s="18" t="n"/>
      <c r="C327" s="18">
        <f>IF(B327="","",IFERROR(INDEX('미수금 대장'!$C$4:$C$503,MATCH(B327,'미수금 대장'!$B$4:$B$503,0)),"대장에 없는 청구번호"))</f>
        <v/>
      </c>
      <c r="D327" s="15" t="n"/>
      <c r="E327" s="18" t="n"/>
      <c r="F327" s="18" t="n"/>
    </row>
    <row r="328">
      <c r="A328" s="19" t="n"/>
      <c r="B328" s="18" t="n"/>
      <c r="C328" s="18">
        <f>IF(B328="","",IFERROR(INDEX('미수금 대장'!$C$4:$C$503,MATCH(B328,'미수금 대장'!$B$4:$B$503,0)),"대장에 없는 청구번호"))</f>
        <v/>
      </c>
      <c r="D328" s="15" t="n"/>
      <c r="E328" s="18" t="n"/>
      <c r="F328" s="18" t="n"/>
    </row>
    <row r="329">
      <c r="A329" s="19" t="n"/>
      <c r="B329" s="18" t="n"/>
      <c r="C329" s="18">
        <f>IF(B329="","",IFERROR(INDEX('미수금 대장'!$C$4:$C$503,MATCH(B329,'미수금 대장'!$B$4:$B$503,0)),"대장에 없는 청구번호"))</f>
        <v/>
      </c>
      <c r="D329" s="15" t="n"/>
      <c r="E329" s="18" t="n"/>
      <c r="F329" s="18" t="n"/>
    </row>
    <row r="330">
      <c r="A330" s="19" t="n"/>
      <c r="B330" s="18" t="n"/>
      <c r="C330" s="18">
        <f>IF(B330="","",IFERROR(INDEX('미수금 대장'!$C$4:$C$503,MATCH(B330,'미수금 대장'!$B$4:$B$503,0)),"대장에 없는 청구번호"))</f>
        <v/>
      </c>
      <c r="D330" s="15" t="n"/>
      <c r="E330" s="18" t="n"/>
      <c r="F330" s="18" t="n"/>
    </row>
    <row r="331">
      <c r="A331" s="19" t="n"/>
      <c r="B331" s="18" t="n"/>
      <c r="C331" s="18">
        <f>IF(B331="","",IFERROR(INDEX('미수금 대장'!$C$4:$C$503,MATCH(B331,'미수금 대장'!$B$4:$B$503,0)),"대장에 없는 청구번호"))</f>
        <v/>
      </c>
      <c r="D331" s="15" t="n"/>
      <c r="E331" s="18" t="n"/>
      <c r="F331" s="18" t="n"/>
    </row>
    <row r="332">
      <c r="A332" s="19" t="n"/>
      <c r="B332" s="18" t="n"/>
      <c r="C332" s="18">
        <f>IF(B332="","",IFERROR(INDEX('미수금 대장'!$C$4:$C$503,MATCH(B332,'미수금 대장'!$B$4:$B$503,0)),"대장에 없는 청구번호"))</f>
        <v/>
      </c>
      <c r="D332" s="15" t="n"/>
      <c r="E332" s="18" t="n"/>
      <c r="F332" s="18" t="n"/>
    </row>
    <row r="333">
      <c r="A333" s="19" t="n"/>
      <c r="B333" s="18" t="n"/>
      <c r="C333" s="18">
        <f>IF(B333="","",IFERROR(INDEX('미수금 대장'!$C$4:$C$503,MATCH(B333,'미수금 대장'!$B$4:$B$503,0)),"대장에 없는 청구번호"))</f>
        <v/>
      </c>
      <c r="D333" s="15" t="n"/>
      <c r="E333" s="18" t="n"/>
      <c r="F333" s="18" t="n"/>
    </row>
    <row r="334">
      <c r="A334" s="19" t="n"/>
      <c r="B334" s="18" t="n"/>
      <c r="C334" s="18">
        <f>IF(B334="","",IFERROR(INDEX('미수금 대장'!$C$4:$C$503,MATCH(B334,'미수금 대장'!$B$4:$B$503,0)),"대장에 없는 청구번호"))</f>
        <v/>
      </c>
      <c r="D334" s="15" t="n"/>
      <c r="E334" s="18" t="n"/>
      <c r="F334" s="18" t="n"/>
    </row>
    <row r="335">
      <c r="A335" s="19" t="n"/>
      <c r="B335" s="18" t="n"/>
      <c r="C335" s="18">
        <f>IF(B335="","",IFERROR(INDEX('미수금 대장'!$C$4:$C$503,MATCH(B335,'미수금 대장'!$B$4:$B$503,0)),"대장에 없는 청구번호"))</f>
        <v/>
      </c>
      <c r="D335" s="15" t="n"/>
      <c r="E335" s="18" t="n"/>
      <c r="F335" s="18" t="n"/>
    </row>
    <row r="336">
      <c r="A336" s="19" t="n"/>
      <c r="B336" s="18" t="n"/>
      <c r="C336" s="18">
        <f>IF(B336="","",IFERROR(INDEX('미수금 대장'!$C$4:$C$503,MATCH(B336,'미수금 대장'!$B$4:$B$503,0)),"대장에 없는 청구번호"))</f>
        <v/>
      </c>
      <c r="D336" s="15" t="n"/>
      <c r="E336" s="18" t="n"/>
      <c r="F336" s="18" t="n"/>
    </row>
    <row r="337">
      <c r="A337" s="19" t="n"/>
      <c r="B337" s="18" t="n"/>
      <c r="C337" s="18">
        <f>IF(B337="","",IFERROR(INDEX('미수금 대장'!$C$4:$C$503,MATCH(B337,'미수금 대장'!$B$4:$B$503,0)),"대장에 없는 청구번호"))</f>
        <v/>
      </c>
      <c r="D337" s="15" t="n"/>
      <c r="E337" s="18" t="n"/>
      <c r="F337" s="18" t="n"/>
    </row>
    <row r="338">
      <c r="A338" s="19" t="n"/>
      <c r="B338" s="18" t="n"/>
      <c r="C338" s="18">
        <f>IF(B338="","",IFERROR(INDEX('미수금 대장'!$C$4:$C$503,MATCH(B338,'미수금 대장'!$B$4:$B$503,0)),"대장에 없는 청구번호"))</f>
        <v/>
      </c>
      <c r="D338" s="15" t="n"/>
      <c r="E338" s="18" t="n"/>
      <c r="F338" s="18" t="n"/>
    </row>
    <row r="339">
      <c r="A339" s="19" t="n"/>
      <c r="B339" s="18" t="n"/>
      <c r="C339" s="18">
        <f>IF(B339="","",IFERROR(INDEX('미수금 대장'!$C$4:$C$503,MATCH(B339,'미수금 대장'!$B$4:$B$503,0)),"대장에 없는 청구번호"))</f>
        <v/>
      </c>
      <c r="D339" s="15" t="n"/>
      <c r="E339" s="18" t="n"/>
      <c r="F339" s="18" t="n"/>
    </row>
    <row r="340">
      <c r="A340" s="19" t="n"/>
      <c r="B340" s="18" t="n"/>
      <c r="C340" s="18">
        <f>IF(B340="","",IFERROR(INDEX('미수금 대장'!$C$4:$C$503,MATCH(B340,'미수금 대장'!$B$4:$B$503,0)),"대장에 없는 청구번호"))</f>
        <v/>
      </c>
      <c r="D340" s="15" t="n"/>
      <c r="E340" s="18" t="n"/>
      <c r="F340" s="18" t="n"/>
    </row>
    <row r="341">
      <c r="A341" s="19" t="n"/>
      <c r="B341" s="18" t="n"/>
      <c r="C341" s="18">
        <f>IF(B341="","",IFERROR(INDEX('미수금 대장'!$C$4:$C$503,MATCH(B341,'미수금 대장'!$B$4:$B$503,0)),"대장에 없는 청구번호"))</f>
        <v/>
      </c>
      <c r="D341" s="15" t="n"/>
      <c r="E341" s="18" t="n"/>
      <c r="F341" s="18" t="n"/>
    </row>
    <row r="342">
      <c r="A342" s="19" t="n"/>
      <c r="B342" s="18" t="n"/>
      <c r="C342" s="18">
        <f>IF(B342="","",IFERROR(INDEX('미수금 대장'!$C$4:$C$503,MATCH(B342,'미수금 대장'!$B$4:$B$503,0)),"대장에 없는 청구번호"))</f>
        <v/>
      </c>
      <c r="D342" s="15" t="n"/>
      <c r="E342" s="18" t="n"/>
      <c r="F342" s="18" t="n"/>
    </row>
    <row r="343">
      <c r="A343" s="19" t="n"/>
      <c r="B343" s="18" t="n"/>
      <c r="C343" s="18">
        <f>IF(B343="","",IFERROR(INDEX('미수금 대장'!$C$4:$C$503,MATCH(B343,'미수금 대장'!$B$4:$B$503,0)),"대장에 없는 청구번호"))</f>
        <v/>
      </c>
      <c r="D343" s="15" t="n"/>
      <c r="E343" s="18" t="n"/>
      <c r="F343" s="18" t="n"/>
    </row>
    <row r="344">
      <c r="A344" s="19" t="n"/>
      <c r="B344" s="18" t="n"/>
      <c r="C344" s="18">
        <f>IF(B344="","",IFERROR(INDEX('미수금 대장'!$C$4:$C$503,MATCH(B344,'미수금 대장'!$B$4:$B$503,0)),"대장에 없는 청구번호"))</f>
        <v/>
      </c>
      <c r="D344" s="15" t="n"/>
      <c r="E344" s="18" t="n"/>
      <c r="F344" s="18" t="n"/>
    </row>
    <row r="345">
      <c r="A345" s="19" t="n"/>
      <c r="B345" s="18" t="n"/>
      <c r="C345" s="18">
        <f>IF(B345="","",IFERROR(INDEX('미수금 대장'!$C$4:$C$503,MATCH(B345,'미수금 대장'!$B$4:$B$503,0)),"대장에 없는 청구번호"))</f>
        <v/>
      </c>
      <c r="D345" s="15" t="n"/>
      <c r="E345" s="18" t="n"/>
      <c r="F345" s="18" t="n"/>
    </row>
    <row r="346">
      <c r="A346" s="19" t="n"/>
      <c r="B346" s="18" t="n"/>
      <c r="C346" s="18">
        <f>IF(B346="","",IFERROR(INDEX('미수금 대장'!$C$4:$C$503,MATCH(B346,'미수금 대장'!$B$4:$B$503,0)),"대장에 없는 청구번호"))</f>
        <v/>
      </c>
      <c r="D346" s="15" t="n"/>
      <c r="E346" s="18" t="n"/>
      <c r="F346" s="18" t="n"/>
    </row>
    <row r="347">
      <c r="A347" s="19" t="n"/>
      <c r="B347" s="18" t="n"/>
      <c r="C347" s="18">
        <f>IF(B347="","",IFERROR(INDEX('미수금 대장'!$C$4:$C$503,MATCH(B347,'미수금 대장'!$B$4:$B$503,0)),"대장에 없는 청구번호"))</f>
        <v/>
      </c>
      <c r="D347" s="15" t="n"/>
      <c r="E347" s="18" t="n"/>
      <c r="F347" s="18" t="n"/>
    </row>
    <row r="348">
      <c r="A348" s="19" t="n"/>
      <c r="B348" s="18" t="n"/>
      <c r="C348" s="18">
        <f>IF(B348="","",IFERROR(INDEX('미수금 대장'!$C$4:$C$503,MATCH(B348,'미수금 대장'!$B$4:$B$503,0)),"대장에 없는 청구번호"))</f>
        <v/>
      </c>
      <c r="D348" s="15" t="n"/>
      <c r="E348" s="18" t="n"/>
      <c r="F348" s="18" t="n"/>
    </row>
    <row r="349">
      <c r="A349" s="19" t="n"/>
      <c r="B349" s="18" t="n"/>
      <c r="C349" s="18">
        <f>IF(B349="","",IFERROR(INDEX('미수금 대장'!$C$4:$C$503,MATCH(B349,'미수금 대장'!$B$4:$B$503,0)),"대장에 없는 청구번호"))</f>
        <v/>
      </c>
      <c r="D349" s="15" t="n"/>
      <c r="E349" s="18" t="n"/>
      <c r="F349" s="18" t="n"/>
    </row>
    <row r="350">
      <c r="A350" s="19" t="n"/>
      <c r="B350" s="18" t="n"/>
      <c r="C350" s="18">
        <f>IF(B350="","",IFERROR(INDEX('미수금 대장'!$C$4:$C$503,MATCH(B350,'미수금 대장'!$B$4:$B$503,0)),"대장에 없는 청구번호"))</f>
        <v/>
      </c>
      <c r="D350" s="15" t="n"/>
      <c r="E350" s="18" t="n"/>
      <c r="F350" s="18" t="n"/>
    </row>
    <row r="351">
      <c r="A351" s="19" t="n"/>
      <c r="B351" s="18" t="n"/>
      <c r="C351" s="18">
        <f>IF(B351="","",IFERROR(INDEX('미수금 대장'!$C$4:$C$503,MATCH(B351,'미수금 대장'!$B$4:$B$503,0)),"대장에 없는 청구번호"))</f>
        <v/>
      </c>
      <c r="D351" s="15" t="n"/>
      <c r="E351" s="18" t="n"/>
      <c r="F351" s="18" t="n"/>
    </row>
    <row r="352">
      <c r="A352" s="19" t="n"/>
      <c r="B352" s="18" t="n"/>
      <c r="C352" s="18">
        <f>IF(B352="","",IFERROR(INDEX('미수금 대장'!$C$4:$C$503,MATCH(B352,'미수금 대장'!$B$4:$B$503,0)),"대장에 없는 청구번호"))</f>
        <v/>
      </c>
      <c r="D352" s="15" t="n"/>
      <c r="E352" s="18" t="n"/>
      <c r="F352" s="18" t="n"/>
    </row>
    <row r="353">
      <c r="A353" s="19" t="n"/>
      <c r="B353" s="18" t="n"/>
      <c r="C353" s="18">
        <f>IF(B353="","",IFERROR(INDEX('미수금 대장'!$C$4:$C$503,MATCH(B353,'미수금 대장'!$B$4:$B$503,0)),"대장에 없는 청구번호"))</f>
        <v/>
      </c>
      <c r="D353" s="15" t="n"/>
      <c r="E353" s="18" t="n"/>
      <c r="F353" s="18" t="n"/>
    </row>
    <row r="354">
      <c r="A354" s="19" t="n"/>
      <c r="B354" s="18" t="n"/>
      <c r="C354" s="18">
        <f>IF(B354="","",IFERROR(INDEX('미수금 대장'!$C$4:$C$503,MATCH(B354,'미수금 대장'!$B$4:$B$503,0)),"대장에 없는 청구번호"))</f>
        <v/>
      </c>
      <c r="D354" s="15" t="n"/>
      <c r="E354" s="18" t="n"/>
      <c r="F354" s="18" t="n"/>
    </row>
    <row r="355">
      <c r="A355" s="19" t="n"/>
      <c r="B355" s="18" t="n"/>
      <c r="C355" s="18">
        <f>IF(B355="","",IFERROR(INDEX('미수금 대장'!$C$4:$C$503,MATCH(B355,'미수금 대장'!$B$4:$B$503,0)),"대장에 없는 청구번호"))</f>
        <v/>
      </c>
      <c r="D355" s="15" t="n"/>
      <c r="E355" s="18" t="n"/>
      <c r="F355" s="18" t="n"/>
    </row>
    <row r="356">
      <c r="A356" s="19" t="n"/>
      <c r="B356" s="18" t="n"/>
      <c r="C356" s="18">
        <f>IF(B356="","",IFERROR(INDEX('미수금 대장'!$C$4:$C$503,MATCH(B356,'미수금 대장'!$B$4:$B$503,0)),"대장에 없는 청구번호"))</f>
        <v/>
      </c>
      <c r="D356" s="15" t="n"/>
      <c r="E356" s="18" t="n"/>
      <c r="F356" s="18" t="n"/>
    </row>
    <row r="357">
      <c r="A357" s="19" t="n"/>
      <c r="B357" s="18" t="n"/>
      <c r="C357" s="18">
        <f>IF(B357="","",IFERROR(INDEX('미수금 대장'!$C$4:$C$503,MATCH(B357,'미수금 대장'!$B$4:$B$503,0)),"대장에 없는 청구번호"))</f>
        <v/>
      </c>
      <c r="D357" s="15" t="n"/>
      <c r="E357" s="18" t="n"/>
      <c r="F357" s="18" t="n"/>
    </row>
    <row r="358">
      <c r="A358" s="19" t="n"/>
      <c r="B358" s="18" t="n"/>
      <c r="C358" s="18">
        <f>IF(B358="","",IFERROR(INDEX('미수금 대장'!$C$4:$C$503,MATCH(B358,'미수금 대장'!$B$4:$B$503,0)),"대장에 없는 청구번호"))</f>
        <v/>
      </c>
      <c r="D358" s="15" t="n"/>
      <c r="E358" s="18" t="n"/>
      <c r="F358" s="18" t="n"/>
    </row>
    <row r="359">
      <c r="A359" s="19" t="n"/>
      <c r="B359" s="18" t="n"/>
      <c r="C359" s="18">
        <f>IF(B359="","",IFERROR(INDEX('미수금 대장'!$C$4:$C$503,MATCH(B359,'미수금 대장'!$B$4:$B$503,0)),"대장에 없는 청구번호"))</f>
        <v/>
      </c>
      <c r="D359" s="15" t="n"/>
      <c r="E359" s="18" t="n"/>
      <c r="F359" s="18" t="n"/>
    </row>
    <row r="360">
      <c r="A360" s="19" t="n"/>
      <c r="B360" s="18" t="n"/>
      <c r="C360" s="18">
        <f>IF(B360="","",IFERROR(INDEX('미수금 대장'!$C$4:$C$503,MATCH(B360,'미수금 대장'!$B$4:$B$503,0)),"대장에 없는 청구번호"))</f>
        <v/>
      </c>
      <c r="D360" s="15" t="n"/>
      <c r="E360" s="18" t="n"/>
      <c r="F360" s="18" t="n"/>
    </row>
    <row r="361">
      <c r="A361" s="19" t="n"/>
      <c r="B361" s="18" t="n"/>
      <c r="C361" s="18">
        <f>IF(B361="","",IFERROR(INDEX('미수금 대장'!$C$4:$C$503,MATCH(B361,'미수금 대장'!$B$4:$B$503,0)),"대장에 없는 청구번호"))</f>
        <v/>
      </c>
      <c r="D361" s="15" t="n"/>
      <c r="E361" s="18" t="n"/>
      <c r="F361" s="18" t="n"/>
    </row>
    <row r="362">
      <c r="A362" s="19" t="n"/>
      <c r="B362" s="18" t="n"/>
      <c r="C362" s="18">
        <f>IF(B362="","",IFERROR(INDEX('미수금 대장'!$C$4:$C$503,MATCH(B362,'미수금 대장'!$B$4:$B$503,0)),"대장에 없는 청구번호"))</f>
        <v/>
      </c>
      <c r="D362" s="15" t="n"/>
      <c r="E362" s="18" t="n"/>
      <c r="F362" s="18" t="n"/>
    </row>
    <row r="363">
      <c r="A363" s="19" t="n"/>
      <c r="B363" s="18" t="n"/>
      <c r="C363" s="18">
        <f>IF(B363="","",IFERROR(INDEX('미수금 대장'!$C$4:$C$503,MATCH(B363,'미수금 대장'!$B$4:$B$503,0)),"대장에 없는 청구번호"))</f>
        <v/>
      </c>
      <c r="D363" s="15" t="n"/>
      <c r="E363" s="18" t="n"/>
      <c r="F363" s="18" t="n"/>
    </row>
    <row r="364">
      <c r="A364" s="19" t="n"/>
      <c r="B364" s="18" t="n"/>
      <c r="C364" s="18">
        <f>IF(B364="","",IFERROR(INDEX('미수금 대장'!$C$4:$C$503,MATCH(B364,'미수금 대장'!$B$4:$B$503,0)),"대장에 없는 청구번호"))</f>
        <v/>
      </c>
      <c r="D364" s="15" t="n"/>
      <c r="E364" s="18" t="n"/>
      <c r="F364" s="18" t="n"/>
    </row>
    <row r="365">
      <c r="A365" s="19" t="n"/>
      <c r="B365" s="18" t="n"/>
      <c r="C365" s="18">
        <f>IF(B365="","",IFERROR(INDEX('미수금 대장'!$C$4:$C$503,MATCH(B365,'미수금 대장'!$B$4:$B$503,0)),"대장에 없는 청구번호"))</f>
        <v/>
      </c>
      <c r="D365" s="15" t="n"/>
      <c r="E365" s="18" t="n"/>
      <c r="F365" s="18" t="n"/>
    </row>
    <row r="366">
      <c r="A366" s="19" t="n"/>
      <c r="B366" s="18" t="n"/>
      <c r="C366" s="18">
        <f>IF(B366="","",IFERROR(INDEX('미수금 대장'!$C$4:$C$503,MATCH(B366,'미수금 대장'!$B$4:$B$503,0)),"대장에 없는 청구번호"))</f>
        <v/>
      </c>
      <c r="D366" s="15" t="n"/>
      <c r="E366" s="18" t="n"/>
      <c r="F366" s="18" t="n"/>
    </row>
    <row r="367">
      <c r="A367" s="19" t="n"/>
      <c r="B367" s="18" t="n"/>
      <c r="C367" s="18">
        <f>IF(B367="","",IFERROR(INDEX('미수금 대장'!$C$4:$C$503,MATCH(B367,'미수금 대장'!$B$4:$B$503,0)),"대장에 없는 청구번호"))</f>
        <v/>
      </c>
      <c r="D367" s="15" t="n"/>
      <c r="E367" s="18" t="n"/>
      <c r="F367" s="18" t="n"/>
    </row>
    <row r="368">
      <c r="A368" s="19" t="n"/>
      <c r="B368" s="18" t="n"/>
      <c r="C368" s="18">
        <f>IF(B368="","",IFERROR(INDEX('미수금 대장'!$C$4:$C$503,MATCH(B368,'미수금 대장'!$B$4:$B$503,0)),"대장에 없는 청구번호"))</f>
        <v/>
      </c>
      <c r="D368" s="15" t="n"/>
      <c r="E368" s="18" t="n"/>
      <c r="F368" s="18" t="n"/>
    </row>
    <row r="369">
      <c r="A369" s="19" t="n"/>
      <c r="B369" s="18" t="n"/>
      <c r="C369" s="18">
        <f>IF(B369="","",IFERROR(INDEX('미수금 대장'!$C$4:$C$503,MATCH(B369,'미수금 대장'!$B$4:$B$503,0)),"대장에 없는 청구번호"))</f>
        <v/>
      </c>
      <c r="D369" s="15" t="n"/>
      <c r="E369" s="18" t="n"/>
      <c r="F369" s="18" t="n"/>
    </row>
    <row r="370">
      <c r="A370" s="19" t="n"/>
      <c r="B370" s="18" t="n"/>
      <c r="C370" s="18">
        <f>IF(B370="","",IFERROR(INDEX('미수금 대장'!$C$4:$C$503,MATCH(B370,'미수금 대장'!$B$4:$B$503,0)),"대장에 없는 청구번호"))</f>
        <v/>
      </c>
      <c r="D370" s="15" t="n"/>
      <c r="E370" s="18" t="n"/>
      <c r="F370" s="18" t="n"/>
    </row>
    <row r="371">
      <c r="A371" s="19" t="n"/>
      <c r="B371" s="18" t="n"/>
      <c r="C371" s="18">
        <f>IF(B371="","",IFERROR(INDEX('미수금 대장'!$C$4:$C$503,MATCH(B371,'미수금 대장'!$B$4:$B$503,0)),"대장에 없는 청구번호"))</f>
        <v/>
      </c>
      <c r="D371" s="15" t="n"/>
      <c r="E371" s="18" t="n"/>
      <c r="F371" s="18" t="n"/>
    </row>
    <row r="372">
      <c r="A372" s="19" t="n"/>
      <c r="B372" s="18" t="n"/>
      <c r="C372" s="18">
        <f>IF(B372="","",IFERROR(INDEX('미수금 대장'!$C$4:$C$503,MATCH(B372,'미수금 대장'!$B$4:$B$503,0)),"대장에 없는 청구번호"))</f>
        <v/>
      </c>
      <c r="D372" s="15" t="n"/>
      <c r="E372" s="18" t="n"/>
      <c r="F372" s="18" t="n"/>
    </row>
    <row r="373">
      <c r="A373" s="19" t="n"/>
      <c r="B373" s="18" t="n"/>
      <c r="C373" s="18">
        <f>IF(B373="","",IFERROR(INDEX('미수금 대장'!$C$4:$C$503,MATCH(B373,'미수금 대장'!$B$4:$B$503,0)),"대장에 없는 청구번호"))</f>
        <v/>
      </c>
      <c r="D373" s="15" t="n"/>
      <c r="E373" s="18" t="n"/>
      <c r="F373" s="18" t="n"/>
    </row>
    <row r="374">
      <c r="A374" s="19" t="n"/>
      <c r="B374" s="18" t="n"/>
      <c r="C374" s="18">
        <f>IF(B374="","",IFERROR(INDEX('미수금 대장'!$C$4:$C$503,MATCH(B374,'미수금 대장'!$B$4:$B$503,0)),"대장에 없는 청구번호"))</f>
        <v/>
      </c>
      <c r="D374" s="15" t="n"/>
      <c r="E374" s="18" t="n"/>
      <c r="F374" s="18" t="n"/>
    </row>
    <row r="375">
      <c r="A375" s="19" t="n"/>
      <c r="B375" s="18" t="n"/>
      <c r="C375" s="18">
        <f>IF(B375="","",IFERROR(INDEX('미수금 대장'!$C$4:$C$503,MATCH(B375,'미수금 대장'!$B$4:$B$503,0)),"대장에 없는 청구번호"))</f>
        <v/>
      </c>
      <c r="D375" s="15" t="n"/>
      <c r="E375" s="18" t="n"/>
      <c r="F375" s="18" t="n"/>
    </row>
    <row r="376">
      <c r="A376" s="19" t="n"/>
      <c r="B376" s="18" t="n"/>
      <c r="C376" s="18">
        <f>IF(B376="","",IFERROR(INDEX('미수금 대장'!$C$4:$C$503,MATCH(B376,'미수금 대장'!$B$4:$B$503,0)),"대장에 없는 청구번호"))</f>
        <v/>
      </c>
      <c r="D376" s="15" t="n"/>
      <c r="E376" s="18" t="n"/>
      <c r="F376" s="18" t="n"/>
    </row>
    <row r="377">
      <c r="A377" s="19" t="n"/>
      <c r="B377" s="18" t="n"/>
      <c r="C377" s="18">
        <f>IF(B377="","",IFERROR(INDEX('미수금 대장'!$C$4:$C$503,MATCH(B377,'미수금 대장'!$B$4:$B$503,0)),"대장에 없는 청구번호"))</f>
        <v/>
      </c>
      <c r="D377" s="15" t="n"/>
      <c r="E377" s="18" t="n"/>
      <c r="F377" s="18" t="n"/>
    </row>
    <row r="378">
      <c r="A378" s="19" t="n"/>
      <c r="B378" s="18" t="n"/>
      <c r="C378" s="18">
        <f>IF(B378="","",IFERROR(INDEX('미수금 대장'!$C$4:$C$503,MATCH(B378,'미수금 대장'!$B$4:$B$503,0)),"대장에 없는 청구번호"))</f>
        <v/>
      </c>
      <c r="D378" s="15" t="n"/>
      <c r="E378" s="18" t="n"/>
      <c r="F378" s="18" t="n"/>
    </row>
    <row r="379">
      <c r="A379" s="19" t="n"/>
      <c r="B379" s="18" t="n"/>
      <c r="C379" s="18">
        <f>IF(B379="","",IFERROR(INDEX('미수금 대장'!$C$4:$C$503,MATCH(B379,'미수금 대장'!$B$4:$B$503,0)),"대장에 없는 청구번호"))</f>
        <v/>
      </c>
      <c r="D379" s="15" t="n"/>
      <c r="E379" s="18" t="n"/>
      <c r="F379" s="18" t="n"/>
    </row>
    <row r="380">
      <c r="A380" s="19" t="n"/>
      <c r="B380" s="18" t="n"/>
      <c r="C380" s="18">
        <f>IF(B380="","",IFERROR(INDEX('미수금 대장'!$C$4:$C$503,MATCH(B380,'미수금 대장'!$B$4:$B$503,0)),"대장에 없는 청구번호"))</f>
        <v/>
      </c>
      <c r="D380" s="15" t="n"/>
      <c r="E380" s="18" t="n"/>
      <c r="F380" s="18" t="n"/>
    </row>
    <row r="381">
      <c r="A381" s="19" t="n"/>
      <c r="B381" s="18" t="n"/>
      <c r="C381" s="18">
        <f>IF(B381="","",IFERROR(INDEX('미수금 대장'!$C$4:$C$503,MATCH(B381,'미수금 대장'!$B$4:$B$503,0)),"대장에 없는 청구번호"))</f>
        <v/>
      </c>
      <c r="D381" s="15" t="n"/>
      <c r="E381" s="18" t="n"/>
      <c r="F381" s="18" t="n"/>
    </row>
    <row r="382">
      <c r="A382" s="19" t="n"/>
      <c r="B382" s="18" t="n"/>
      <c r="C382" s="18">
        <f>IF(B382="","",IFERROR(INDEX('미수금 대장'!$C$4:$C$503,MATCH(B382,'미수금 대장'!$B$4:$B$503,0)),"대장에 없는 청구번호"))</f>
        <v/>
      </c>
      <c r="D382" s="15" t="n"/>
      <c r="E382" s="18" t="n"/>
      <c r="F382" s="18" t="n"/>
    </row>
    <row r="383">
      <c r="A383" s="19" t="n"/>
      <c r="B383" s="18" t="n"/>
      <c r="C383" s="18">
        <f>IF(B383="","",IFERROR(INDEX('미수금 대장'!$C$4:$C$503,MATCH(B383,'미수금 대장'!$B$4:$B$503,0)),"대장에 없는 청구번호"))</f>
        <v/>
      </c>
      <c r="D383" s="15" t="n"/>
      <c r="E383" s="18" t="n"/>
      <c r="F383" s="18" t="n"/>
    </row>
    <row r="384">
      <c r="A384" s="19" t="n"/>
      <c r="B384" s="18" t="n"/>
      <c r="C384" s="18">
        <f>IF(B384="","",IFERROR(INDEX('미수금 대장'!$C$4:$C$503,MATCH(B384,'미수금 대장'!$B$4:$B$503,0)),"대장에 없는 청구번호"))</f>
        <v/>
      </c>
      <c r="D384" s="15" t="n"/>
      <c r="E384" s="18" t="n"/>
      <c r="F384" s="18" t="n"/>
    </row>
    <row r="385">
      <c r="A385" s="19" t="n"/>
      <c r="B385" s="18" t="n"/>
      <c r="C385" s="18">
        <f>IF(B385="","",IFERROR(INDEX('미수금 대장'!$C$4:$C$503,MATCH(B385,'미수금 대장'!$B$4:$B$503,0)),"대장에 없는 청구번호"))</f>
        <v/>
      </c>
      <c r="D385" s="15" t="n"/>
      <c r="E385" s="18" t="n"/>
      <c r="F385" s="18" t="n"/>
    </row>
    <row r="386">
      <c r="A386" s="19" t="n"/>
      <c r="B386" s="18" t="n"/>
      <c r="C386" s="18">
        <f>IF(B386="","",IFERROR(INDEX('미수금 대장'!$C$4:$C$503,MATCH(B386,'미수금 대장'!$B$4:$B$503,0)),"대장에 없는 청구번호"))</f>
        <v/>
      </c>
      <c r="D386" s="15" t="n"/>
      <c r="E386" s="18" t="n"/>
      <c r="F386" s="18" t="n"/>
    </row>
    <row r="387">
      <c r="A387" s="19" t="n"/>
      <c r="B387" s="18" t="n"/>
      <c r="C387" s="18">
        <f>IF(B387="","",IFERROR(INDEX('미수금 대장'!$C$4:$C$503,MATCH(B387,'미수금 대장'!$B$4:$B$503,0)),"대장에 없는 청구번호"))</f>
        <v/>
      </c>
      <c r="D387" s="15" t="n"/>
      <c r="E387" s="18" t="n"/>
      <c r="F387" s="18" t="n"/>
    </row>
    <row r="388">
      <c r="A388" s="19" t="n"/>
      <c r="B388" s="18" t="n"/>
      <c r="C388" s="18">
        <f>IF(B388="","",IFERROR(INDEX('미수금 대장'!$C$4:$C$503,MATCH(B388,'미수금 대장'!$B$4:$B$503,0)),"대장에 없는 청구번호"))</f>
        <v/>
      </c>
      <c r="D388" s="15" t="n"/>
      <c r="E388" s="18" t="n"/>
      <c r="F388" s="18" t="n"/>
    </row>
    <row r="389">
      <c r="A389" s="19" t="n"/>
      <c r="B389" s="18" t="n"/>
      <c r="C389" s="18">
        <f>IF(B389="","",IFERROR(INDEX('미수금 대장'!$C$4:$C$503,MATCH(B389,'미수금 대장'!$B$4:$B$503,0)),"대장에 없는 청구번호"))</f>
        <v/>
      </c>
      <c r="D389" s="15" t="n"/>
      <c r="E389" s="18" t="n"/>
      <c r="F389" s="18" t="n"/>
    </row>
    <row r="390">
      <c r="A390" s="19" t="n"/>
      <c r="B390" s="18" t="n"/>
      <c r="C390" s="18">
        <f>IF(B390="","",IFERROR(INDEX('미수금 대장'!$C$4:$C$503,MATCH(B390,'미수금 대장'!$B$4:$B$503,0)),"대장에 없는 청구번호"))</f>
        <v/>
      </c>
      <c r="D390" s="15" t="n"/>
      <c r="E390" s="18" t="n"/>
      <c r="F390" s="18" t="n"/>
    </row>
    <row r="391">
      <c r="A391" s="19" t="n"/>
      <c r="B391" s="18" t="n"/>
      <c r="C391" s="18">
        <f>IF(B391="","",IFERROR(INDEX('미수금 대장'!$C$4:$C$503,MATCH(B391,'미수금 대장'!$B$4:$B$503,0)),"대장에 없는 청구번호"))</f>
        <v/>
      </c>
      <c r="D391" s="15" t="n"/>
      <c r="E391" s="18" t="n"/>
      <c r="F391" s="18" t="n"/>
    </row>
    <row r="392">
      <c r="A392" s="19" t="n"/>
      <c r="B392" s="18" t="n"/>
      <c r="C392" s="18">
        <f>IF(B392="","",IFERROR(INDEX('미수금 대장'!$C$4:$C$503,MATCH(B392,'미수금 대장'!$B$4:$B$503,0)),"대장에 없는 청구번호"))</f>
        <v/>
      </c>
      <c r="D392" s="15" t="n"/>
      <c r="E392" s="18" t="n"/>
      <c r="F392" s="18" t="n"/>
    </row>
    <row r="393">
      <c r="A393" s="19" t="n"/>
      <c r="B393" s="18" t="n"/>
      <c r="C393" s="18">
        <f>IF(B393="","",IFERROR(INDEX('미수금 대장'!$C$4:$C$503,MATCH(B393,'미수금 대장'!$B$4:$B$503,0)),"대장에 없는 청구번호"))</f>
        <v/>
      </c>
      <c r="D393" s="15" t="n"/>
      <c r="E393" s="18" t="n"/>
      <c r="F393" s="18" t="n"/>
    </row>
    <row r="394">
      <c r="A394" s="19" t="n"/>
      <c r="B394" s="18" t="n"/>
      <c r="C394" s="18">
        <f>IF(B394="","",IFERROR(INDEX('미수금 대장'!$C$4:$C$503,MATCH(B394,'미수금 대장'!$B$4:$B$503,0)),"대장에 없는 청구번호"))</f>
        <v/>
      </c>
      <c r="D394" s="15" t="n"/>
      <c r="E394" s="18" t="n"/>
      <c r="F394" s="18" t="n"/>
    </row>
    <row r="395">
      <c r="A395" s="19" t="n"/>
      <c r="B395" s="18" t="n"/>
      <c r="C395" s="18">
        <f>IF(B395="","",IFERROR(INDEX('미수금 대장'!$C$4:$C$503,MATCH(B395,'미수금 대장'!$B$4:$B$503,0)),"대장에 없는 청구번호"))</f>
        <v/>
      </c>
      <c r="D395" s="15" t="n"/>
      <c r="E395" s="18" t="n"/>
      <c r="F395" s="18" t="n"/>
    </row>
    <row r="396">
      <c r="A396" s="19" t="n"/>
      <c r="B396" s="18" t="n"/>
      <c r="C396" s="18">
        <f>IF(B396="","",IFERROR(INDEX('미수금 대장'!$C$4:$C$503,MATCH(B396,'미수금 대장'!$B$4:$B$503,0)),"대장에 없는 청구번호"))</f>
        <v/>
      </c>
      <c r="D396" s="15" t="n"/>
      <c r="E396" s="18" t="n"/>
      <c r="F396" s="18" t="n"/>
    </row>
    <row r="397">
      <c r="A397" s="19" t="n"/>
      <c r="B397" s="18" t="n"/>
      <c r="C397" s="18">
        <f>IF(B397="","",IFERROR(INDEX('미수금 대장'!$C$4:$C$503,MATCH(B397,'미수금 대장'!$B$4:$B$503,0)),"대장에 없는 청구번호"))</f>
        <v/>
      </c>
      <c r="D397" s="15" t="n"/>
      <c r="E397" s="18" t="n"/>
      <c r="F397" s="18" t="n"/>
    </row>
    <row r="398">
      <c r="A398" s="19" t="n"/>
      <c r="B398" s="18" t="n"/>
      <c r="C398" s="18">
        <f>IF(B398="","",IFERROR(INDEX('미수금 대장'!$C$4:$C$503,MATCH(B398,'미수금 대장'!$B$4:$B$503,0)),"대장에 없는 청구번호"))</f>
        <v/>
      </c>
      <c r="D398" s="15" t="n"/>
      <c r="E398" s="18" t="n"/>
      <c r="F398" s="18" t="n"/>
    </row>
    <row r="399">
      <c r="A399" s="19" t="n"/>
      <c r="B399" s="18" t="n"/>
      <c r="C399" s="18">
        <f>IF(B399="","",IFERROR(INDEX('미수금 대장'!$C$4:$C$503,MATCH(B399,'미수금 대장'!$B$4:$B$503,0)),"대장에 없는 청구번호"))</f>
        <v/>
      </c>
      <c r="D399" s="15" t="n"/>
      <c r="E399" s="18" t="n"/>
      <c r="F399" s="18" t="n"/>
    </row>
    <row r="400">
      <c r="A400" s="19" t="n"/>
      <c r="B400" s="18" t="n"/>
      <c r="C400" s="18">
        <f>IF(B400="","",IFERROR(INDEX('미수금 대장'!$C$4:$C$503,MATCH(B400,'미수금 대장'!$B$4:$B$503,0)),"대장에 없는 청구번호"))</f>
        <v/>
      </c>
      <c r="D400" s="15" t="n"/>
      <c r="E400" s="18" t="n"/>
      <c r="F400" s="18" t="n"/>
    </row>
    <row r="401">
      <c r="A401" s="19" t="n"/>
      <c r="B401" s="18" t="n"/>
      <c r="C401" s="18">
        <f>IF(B401="","",IFERROR(INDEX('미수금 대장'!$C$4:$C$503,MATCH(B401,'미수금 대장'!$B$4:$B$503,0)),"대장에 없는 청구번호"))</f>
        <v/>
      </c>
      <c r="D401" s="15" t="n"/>
      <c r="E401" s="18" t="n"/>
      <c r="F401" s="18" t="n"/>
    </row>
    <row r="402">
      <c r="A402" s="19" t="n"/>
      <c r="B402" s="18" t="n"/>
      <c r="C402" s="18">
        <f>IF(B402="","",IFERROR(INDEX('미수금 대장'!$C$4:$C$503,MATCH(B402,'미수금 대장'!$B$4:$B$503,0)),"대장에 없는 청구번호"))</f>
        <v/>
      </c>
      <c r="D402" s="15" t="n"/>
      <c r="E402" s="18" t="n"/>
      <c r="F402" s="18" t="n"/>
    </row>
    <row r="403">
      <c r="A403" s="19" t="n"/>
      <c r="B403" s="18" t="n"/>
      <c r="C403" s="18">
        <f>IF(B403="","",IFERROR(INDEX('미수금 대장'!$C$4:$C$503,MATCH(B403,'미수금 대장'!$B$4:$B$503,0)),"대장에 없는 청구번호"))</f>
        <v/>
      </c>
      <c r="D403" s="15" t="n"/>
      <c r="E403" s="18" t="n"/>
      <c r="F403" s="18" t="n"/>
    </row>
    <row r="404">
      <c r="A404" s="19" t="n"/>
      <c r="B404" s="18" t="n"/>
      <c r="C404" s="18">
        <f>IF(B404="","",IFERROR(INDEX('미수금 대장'!$C$4:$C$503,MATCH(B404,'미수금 대장'!$B$4:$B$503,0)),"대장에 없는 청구번호"))</f>
        <v/>
      </c>
      <c r="D404" s="15" t="n"/>
      <c r="E404" s="18" t="n"/>
      <c r="F404" s="18" t="n"/>
    </row>
    <row r="405">
      <c r="A405" s="19" t="n"/>
      <c r="B405" s="18" t="n"/>
      <c r="C405" s="18">
        <f>IF(B405="","",IFERROR(INDEX('미수금 대장'!$C$4:$C$503,MATCH(B405,'미수금 대장'!$B$4:$B$503,0)),"대장에 없는 청구번호"))</f>
        <v/>
      </c>
      <c r="D405" s="15" t="n"/>
      <c r="E405" s="18" t="n"/>
      <c r="F405" s="18" t="n"/>
    </row>
    <row r="406">
      <c r="A406" s="19" t="n"/>
      <c r="B406" s="18" t="n"/>
      <c r="C406" s="18">
        <f>IF(B406="","",IFERROR(INDEX('미수금 대장'!$C$4:$C$503,MATCH(B406,'미수금 대장'!$B$4:$B$503,0)),"대장에 없는 청구번호"))</f>
        <v/>
      </c>
      <c r="D406" s="15" t="n"/>
      <c r="E406" s="18" t="n"/>
      <c r="F406" s="18" t="n"/>
    </row>
    <row r="407">
      <c r="A407" s="19" t="n"/>
      <c r="B407" s="18" t="n"/>
      <c r="C407" s="18">
        <f>IF(B407="","",IFERROR(INDEX('미수금 대장'!$C$4:$C$503,MATCH(B407,'미수금 대장'!$B$4:$B$503,0)),"대장에 없는 청구번호"))</f>
        <v/>
      </c>
      <c r="D407" s="15" t="n"/>
      <c r="E407" s="18" t="n"/>
      <c r="F407" s="18" t="n"/>
    </row>
    <row r="408">
      <c r="A408" s="19" t="n"/>
      <c r="B408" s="18" t="n"/>
      <c r="C408" s="18">
        <f>IF(B408="","",IFERROR(INDEX('미수금 대장'!$C$4:$C$503,MATCH(B408,'미수금 대장'!$B$4:$B$503,0)),"대장에 없는 청구번호"))</f>
        <v/>
      </c>
      <c r="D408" s="15" t="n"/>
      <c r="E408" s="18" t="n"/>
      <c r="F408" s="18" t="n"/>
    </row>
    <row r="409">
      <c r="A409" s="19" t="n"/>
      <c r="B409" s="18" t="n"/>
      <c r="C409" s="18">
        <f>IF(B409="","",IFERROR(INDEX('미수금 대장'!$C$4:$C$503,MATCH(B409,'미수금 대장'!$B$4:$B$503,0)),"대장에 없는 청구번호"))</f>
        <v/>
      </c>
      <c r="D409" s="15" t="n"/>
      <c r="E409" s="18" t="n"/>
      <c r="F409" s="18" t="n"/>
    </row>
    <row r="410">
      <c r="A410" s="19" t="n"/>
      <c r="B410" s="18" t="n"/>
      <c r="C410" s="18">
        <f>IF(B410="","",IFERROR(INDEX('미수금 대장'!$C$4:$C$503,MATCH(B410,'미수금 대장'!$B$4:$B$503,0)),"대장에 없는 청구번호"))</f>
        <v/>
      </c>
      <c r="D410" s="15" t="n"/>
      <c r="E410" s="18" t="n"/>
      <c r="F410" s="18" t="n"/>
    </row>
    <row r="411">
      <c r="A411" s="19" t="n"/>
      <c r="B411" s="18" t="n"/>
      <c r="C411" s="18">
        <f>IF(B411="","",IFERROR(INDEX('미수금 대장'!$C$4:$C$503,MATCH(B411,'미수금 대장'!$B$4:$B$503,0)),"대장에 없는 청구번호"))</f>
        <v/>
      </c>
      <c r="D411" s="15" t="n"/>
      <c r="E411" s="18" t="n"/>
      <c r="F411" s="18" t="n"/>
    </row>
    <row r="412">
      <c r="A412" s="19" t="n"/>
      <c r="B412" s="18" t="n"/>
      <c r="C412" s="18">
        <f>IF(B412="","",IFERROR(INDEX('미수금 대장'!$C$4:$C$503,MATCH(B412,'미수금 대장'!$B$4:$B$503,0)),"대장에 없는 청구번호"))</f>
        <v/>
      </c>
      <c r="D412" s="15" t="n"/>
      <c r="E412" s="18" t="n"/>
      <c r="F412" s="18" t="n"/>
    </row>
    <row r="413">
      <c r="A413" s="19" t="n"/>
      <c r="B413" s="18" t="n"/>
      <c r="C413" s="18">
        <f>IF(B413="","",IFERROR(INDEX('미수금 대장'!$C$4:$C$503,MATCH(B413,'미수금 대장'!$B$4:$B$503,0)),"대장에 없는 청구번호"))</f>
        <v/>
      </c>
      <c r="D413" s="15" t="n"/>
      <c r="E413" s="18" t="n"/>
      <c r="F413" s="18" t="n"/>
    </row>
    <row r="414">
      <c r="A414" s="19" t="n"/>
      <c r="B414" s="18" t="n"/>
      <c r="C414" s="18">
        <f>IF(B414="","",IFERROR(INDEX('미수금 대장'!$C$4:$C$503,MATCH(B414,'미수금 대장'!$B$4:$B$503,0)),"대장에 없는 청구번호"))</f>
        <v/>
      </c>
      <c r="D414" s="15" t="n"/>
      <c r="E414" s="18" t="n"/>
      <c r="F414" s="18" t="n"/>
    </row>
    <row r="415">
      <c r="A415" s="19" t="n"/>
      <c r="B415" s="18" t="n"/>
      <c r="C415" s="18">
        <f>IF(B415="","",IFERROR(INDEX('미수금 대장'!$C$4:$C$503,MATCH(B415,'미수금 대장'!$B$4:$B$503,0)),"대장에 없는 청구번호"))</f>
        <v/>
      </c>
      <c r="D415" s="15" t="n"/>
      <c r="E415" s="18" t="n"/>
      <c r="F415" s="18" t="n"/>
    </row>
    <row r="416">
      <c r="A416" s="19" t="n"/>
      <c r="B416" s="18" t="n"/>
      <c r="C416" s="18">
        <f>IF(B416="","",IFERROR(INDEX('미수금 대장'!$C$4:$C$503,MATCH(B416,'미수금 대장'!$B$4:$B$503,0)),"대장에 없는 청구번호"))</f>
        <v/>
      </c>
      <c r="D416" s="15" t="n"/>
      <c r="E416" s="18" t="n"/>
      <c r="F416" s="18" t="n"/>
    </row>
    <row r="417">
      <c r="A417" s="19" t="n"/>
      <c r="B417" s="18" t="n"/>
      <c r="C417" s="18">
        <f>IF(B417="","",IFERROR(INDEX('미수금 대장'!$C$4:$C$503,MATCH(B417,'미수금 대장'!$B$4:$B$503,0)),"대장에 없는 청구번호"))</f>
        <v/>
      </c>
      <c r="D417" s="15" t="n"/>
      <c r="E417" s="18" t="n"/>
      <c r="F417" s="18" t="n"/>
    </row>
    <row r="418">
      <c r="A418" s="19" t="n"/>
      <c r="B418" s="18" t="n"/>
      <c r="C418" s="18">
        <f>IF(B418="","",IFERROR(INDEX('미수금 대장'!$C$4:$C$503,MATCH(B418,'미수금 대장'!$B$4:$B$503,0)),"대장에 없는 청구번호"))</f>
        <v/>
      </c>
      <c r="D418" s="15" t="n"/>
      <c r="E418" s="18" t="n"/>
      <c r="F418" s="18" t="n"/>
    </row>
    <row r="419">
      <c r="A419" s="19" t="n"/>
      <c r="B419" s="18" t="n"/>
      <c r="C419" s="18">
        <f>IF(B419="","",IFERROR(INDEX('미수금 대장'!$C$4:$C$503,MATCH(B419,'미수금 대장'!$B$4:$B$503,0)),"대장에 없는 청구번호"))</f>
        <v/>
      </c>
      <c r="D419" s="15" t="n"/>
      <c r="E419" s="18" t="n"/>
      <c r="F419" s="18" t="n"/>
    </row>
    <row r="420">
      <c r="A420" s="19" t="n"/>
      <c r="B420" s="18" t="n"/>
      <c r="C420" s="18">
        <f>IF(B420="","",IFERROR(INDEX('미수금 대장'!$C$4:$C$503,MATCH(B420,'미수금 대장'!$B$4:$B$503,0)),"대장에 없는 청구번호"))</f>
        <v/>
      </c>
      <c r="D420" s="15" t="n"/>
      <c r="E420" s="18" t="n"/>
      <c r="F420" s="18" t="n"/>
    </row>
    <row r="421">
      <c r="A421" s="19" t="n"/>
      <c r="B421" s="18" t="n"/>
      <c r="C421" s="18">
        <f>IF(B421="","",IFERROR(INDEX('미수금 대장'!$C$4:$C$503,MATCH(B421,'미수금 대장'!$B$4:$B$503,0)),"대장에 없는 청구번호"))</f>
        <v/>
      </c>
      <c r="D421" s="15" t="n"/>
      <c r="E421" s="18" t="n"/>
      <c r="F421" s="18" t="n"/>
    </row>
    <row r="422">
      <c r="A422" s="19" t="n"/>
      <c r="B422" s="18" t="n"/>
      <c r="C422" s="18">
        <f>IF(B422="","",IFERROR(INDEX('미수금 대장'!$C$4:$C$503,MATCH(B422,'미수금 대장'!$B$4:$B$503,0)),"대장에 없는 청구번호"))</f>
        <v/>
      </c>
      <c r="D422" s="15" t="n"/>
      <c r="E422" s="18" t="n"/>
      <c r="F422" s="18" t="n"/>
    </row>
    <row r="423">
      <c r="A423" s="19" t="n"/>
      <c r="B423" s="18" t="n"/>
      <c r="C423" s="18">
        <f>IF(B423="","",IFERROR(INDEX('미수금 대장'!$C$4:$C$503,MATCH(B423,'미수금 대장'!$B$4:$B$503,0)),"대장에 없는 청구번호"))</f>
        <v/>
      </c>
      <c r="D423" s="15" t="n"/>
      <c r="E423" s="18" t="n"/>
      <c r="F423" s="18" t="n"/>
    </row>
    <row r="424">
      <c r="A424" s="19" t="n"/>
      <c r="B424" s="18" t="n"/>
      <c r="C424" s="18">
        <f>IF(B424="","",IFERROR(INDEX('미수금 대장'!$C$4:$C$503,MATCH(B424,'미수금 대장'!$B$4:$B$503,0)),"대장에 없는 청구번호"))</f>
        <v/>
      </c>
      <c r="D424" s="15" t="n"/>
      <c r="E424" s="18" t="n"/>
      <c r="F424" s="18" t="n"/>
    </row>
    <row r="425">
      <c r="A425" s="19" t="n"/>
      <c r="B425" s="18" t="n"/>
      <c r="C425" s="18">
        <f>IF(B425="","",IFERROR(INDEX('미수금 대장'!$C$4:$C$503,MATCH(B425,'미수금 대장'!$B$4:$B$503,0)),"대장에 없는 청구번호"))</f>
        <v/>
      </c>
      <c r="D425" s="15" t="n"/>
      <c r="E425" s="18" t="n"/>
      <c r="F425" s="18" t="n"/>
    </row>
    <row r="426">
      <c r="A426" s="19" t="n"/>
      <c r="B426" s="18" t="n"/>
      <c r="C426" s="18">
        <f>IF(B426="","",IFERROR(INDEX('미수금 대장'!$C$4:$C$503,MATCH(B426,'미수금 대장'!$B$4:$B$503,0)),"대장에 없는 청구번호"))</f>
        <v/>
      </c>
      <c r="D426" s="15" t="n"/>
      <c r="E426" s="18" t="n"/>
      <c r="F426" s="18" t="n"/>
    </row>
    <row r="427">
      <c r="A427" s="19" t="n"/>
      <c r="B427" s="18" t="n"/>
      <c r="C427" s="18">
        <f>IF(B427="","",IFERROR(INDEX('미수금 대장'!$C$4:$C$503,MATCH(B427,'미수금 대장'!$B$4:$B$503,0)),"대장에 없는 청구번호"))</f>
        <v/>
      </c>
      <c r="D427" s="15" t="n"/>
      <c r="E427" s="18" t="n"/>
      <c r="F427" s="18" t="n"/>
    </row>
    <row r="428">
      <c r="A428" s="19" t="n"/>
      <c r="B428" s="18" t="n"/>
      <c r="C428" s="18">
        <f>IF(B428="","",IFERROR(INDEX('미수금 대장'!$C$4:$C$503,MATCH(B428,'미수금 대장'!$B$4:$B$503,0)),"대장에 없는 청구번호"))</f>
        <v/>
      </c>
      <c r="D428" s="15" t="n"/>
      <c r="E428" s="18" t="n"/>
      <c r="F428" s="18" t="n"/>
    </row>
    <row r="429">
      <c r="A429" s="19" t="n"/>
      <c r="B429" s="18" t="n"/>
      <c r="C429" s="18">
        <f>IF(B429="","",IFERROR(INDEX('미수금 대장'!$C$4:$C$503,MATCH(B429,'미수금 대장'!$B$4:$B$503,0)),"대장에 없는 청구번호"))</f>
        <v/>
      </c>
      <c r="D429" s="15" t="n"/>
      <c r="E429" s="18" t="n"/>
      <c r="F429" s="18" t="n"/>
    </row>
    <row r="430">
      <c r="A430" s="19" t="n"/>
      <c r="B430" s="18" t="n"/>
      <c r="C430" s="18">
        <f>IF(B430="","",IFERROR(INDEX('미수금 대장'!$C$4:$C$503,MATCH(B430,'미수금 대장'!$B$4:$B$503,0)),"대장에 없는 청구번호"))</f>
        <v/>
      </c>
      <c r="D430" s="15" t="n"/>
      <c r="E430" s="18" t="n"/>
      <c r="F430" s="18" t="n"/>
    </row>
    <row r="431">
      <c r="A431" s="19" t="n"/>
      <c r="B431" s="18" t="n"/>
      <c r="C431" s="18">
        <f>IF(B431="","",IFERROR(INDEX('미수금 대장'!$C$4:$C$503,MATCH(B431,'미수금 대장'!$B$4:$B$503,0)),"대장에 없는 청구번호"))</f>
        <v/>
      </c>
      <c r="D431" s="15" t="n"/>
      <c r="E431" s="18" t="n"/>
      <c r="F431" s="18" t="n"/>
    </row>
    <row r="432">
      <c r="A432" s="19" t="n"/>
      <c r="B432" s="18" t="n"/>
      <c r="C432" s="18">
        <f>IF(B432="","",IFERROR(INDEX('미수금 대장'!$C$4:$C$503,MATCH(B432,'미수금 대장'!$B$4:$B$503,0)),"대장에 없는 청구번호"))</f>
        <v/>
      </c>
      <c r="D432" s="15" t="n"/>
      <c r="E432" s="18" t="n"/>
      <c r="F432" s="18" t="n"/>
    </row>
    <row r="433">
      <c r="A433" s="19" t="n"/>
      <c r="B433" s="18" t="n"/>
      <c r="C433" s="18">
        <f>IF(B433="","",IFERROR(INDEX('미수금 대장'!$C$4:$C$503,MATCH(B433,'미수금 대장'!$B$4:$B$503,0)),"대장에 없는 청구번호"))</f>
        <v/>
      </c>
      <c r="D433" s="15" t="n"/>
      <c r="E433" s="18" t="n"/>
      <c r="F433" s="18" t="n"/>
    </row>
    <row r="434">
      <c r="A434" s="19" t="n"/>
      <c r="B434" s="18" t="n"/>
      <c r="C434" s="18">
        <f>IF(B434="","",IFERROR(INDEX('미수금 대장'!$C$4:$C$503,MATCH(B434,'미수금 대장'!$B$4:$B$503,0)),"대장에 없는 청구번호"))</f>
        <v/>
      </c>
      <c r="D434" s="15" t="n"/>
      <c r="E434" s="18" t="n"/>
      <c r="F434" s="18" t="n"/>
    </row>
    <row r="435">
      <c r="A435" s="19" t="n"/>
      <c r="B435" s="18" t="n"/>
      <c r="C435" s="18">
        <f>IF(B435="","",IFERROR(INDEX('미수금 대장'!$C$4:$C$503,MATCH(B435,'미수금 대장'!$B$4:$B$503,0)),"대장에 없는 청구번호"))</f>
        <v/>
      </c>
      <c r="D435" s="15" t="n"/>
      <c r="E435" s="18" t="n"/>
      <c r="F435" s="18" t="n"/>
    </row>
    <row r="436">
      <c r="A436" s="19" t="n"/>
      <c r="B436" s="18" t="n"/>
      <c r="C436" s="18">
        <f>IF(B436="","",IFERROR(INDEX('미수금 대장'!$C$4:$C$503,MATCH(B436,'미수금 대장'!$B$4:$B$503,0)),"대장에 없는 청구번호"))</f>
        <v/>
      </c>
      <c r="D436" s="15" t="n"/>
      <c r="E436" s="18" t="n"/>
      <c r="F436" s="18" t="n"/>
    </row>
    <row r="437">
      <c r="A437" s="19" t="n"/>
      <c r="B437" s="18" t="n"/>
      <c r="C437" s="18">
        <f>IF(B437="","",IFERROR(INDEX('미수금 대장'!$C$4:$C$503,MATCH(B437,'미수금 대장'!$B$4:$B$503,0)),"대장에 없는 청구번호"))</f>
        <v/>
      </c>
      <c r="D437" s="15" t="n"/>
      <c r="E437" s="18" t="n"/>
      <c r="F437" s="18" t="n"/>
    </row>
    <row r="438">
      <c r="A438" s="19" t="n"/>
      <c r="B438" s="18" t="n"/>
      <c r="C438" s="18">
        <f>IF(B438="","",IFERROR(INDEX('미수금 대장'!$C$4:$C$503,MATCH(B438,'미수금 대장'!$B$4:$B$503,0)),"대장에 없는 청구번호"))</f>
        <v/>
      </c>
      <c r="D438" s="15" t="n"/>
      <c r="E438" s="18" t="n"/>
      <c r="F438" s="18" t="n"/>
    </row>
    <row r="439">
      <c r="A439" s="19" t="n"/>
      <c r="B439" s="18" t="n"/>
      <c r="C439" s="18">
        <f>IF(B439="","",IFERROR(INDEX('미수금 대장'!$C$4:$C$503,MATCH(B439,'미수금 대장'!$B$4:$B$503,0)),"대장에 없는 청구번호"))</f>
        <v/>
      </c>
      <c r="D439" s="15" t="n"/>
      <c r="E439" s="18" t="n"/>
      <c r="F439" s="18" t="n"/>
    </row>
    <row r="440">
      <c r="A440" s="19" t="n"/>
      <c r="B440" s="18" t="n"/>
      <c r="C440" s="18">
        <f>IF(B440="","",IFERROR(INDEX('미수금 대장'!$C$4:$C$503,MATCH(B440,'미수금 대장'!$B$4:$B$503,0)),"대장에 없는 청구번호"))</f>
        <v/>
      </c>
      <c r="D440" s="15" t="n"/>
      <c r="E440" s="18" t="n"/>
      <c r="F440" s="18" t="n"/>
    </row>
    <row r="441">
      <c r="A441" s="19" t="n"/>
      <c r="B441" s="18" t="n"/>
      <c r="C441" s="18">
        <f>IF(B441="","",IFERROR(INDEX('미수금 대장'!$C$4:$C$503,MATCH(B441,'미수금 대장'!$B$4:$B$503,0)),"대장에 없는 청구번호"))</f>
        <v/>
      </c>
      <c r="D441" s="15" t="n"/>
      <c r="E441" s="18" t="n"/>
      <c r="F441" s="18" t="n"/>
    </row>
    <row r="442">
      <c r="A442" s="19" t="n"/>
      <c r="B442" s="18" t="n"/>
      <c r="C442" s="18">
        <f>IF(B442="","",IFERROR(INDEX('미수금 대장'!$C$4:$C$503,MATCH(B442,'미수금 대장'!$B$4:$B$503,0)),"대장에 없는 청구번호"))</f>
        <v/>
      </c>
      <c r="D442" s="15" t="n"/>
      <c r="E442" s="18" t="n"/>
      <c r="F442" s="18" t="n"/>
    </row>
    <row r="443">
      <c r="A443" s="19" t="n"/>
      <c r="B443" s="18" t="n"/>
      <c r="C443" s="18">
        <f>IF(B443="","",IFERROR(INDEX('미수금 대장'!$C$4:$C$503,MATCH(B443,'미수금 대장'!$B$4:$B$503,0)),"대장에 없는 청구번호"))</f>
        <v/>
      </c>
      <c r="D443" s="15" t="n"/>
      <c r="E443" s="18" t="n"/>
      <c r="F443" s="18" t="n"/>
    </row>
    <row r="444">
      <c r="A444" s="19" t="n"/>
      <c r="B444" s="18" t="n"/>
      <c r="C444" s="18">
        <f>IF(B444="","",IFERROR(INDEX('미수금 대장'!$C$4:$C$503,MATCH(B444,'미수금 대장'!$B$4:$B$503,0)),"대장에 없는 청구번호"))</f>
        <v/>
      </c>
      <c r="D444" s="15" t="n"/>
      <c r="E444" s="18" t="n"/>
      <c r="F444" s="18" t="n"/>
    </row>
    <row r="445">
      <c r="A445" s="19" t="n"/>
      <c r="B445" s="18" t="n"/>
      <c r="C445" s="18">
        <f>IF(B445="","",IFERROR(INDEX('미수금 대장'!$C$4:$C$503,MATCH(B445,'미수금 대장'!$B$4:$B$503,0)),"대장에 없는 청구번호"))</f>
        <v/>
      </c>
      <c r="D445" s="15" t="n"/>
      <c r="E445" s="18" t="n"/>
      <c r="F445" s="18" t="n"/>
    </row>
    <row r="446">
      <c r="A446" s="19" t="n"/>
      <c r="B446" s="18" t="n"/>
      <c r="C446" s="18">
        <f>IF(B446="","",IFERROR(INDEX('미수금 대장'!$C$4:$C$503,MATCH(B446,'미수금 대장'!$B$4:$B$503,0)),"대장에 없는 청구번호"))</f>
        <v/>
      </c>
      <c r="D446" s="15" t="n"/>
      <c r="E446" s="18" t="n"/>
      <c r="F446" s="18" t="n"/>
    </row>
    <row r="447">
      <c r="A447" s="19" t="n"/>
      <c r="B447" s="18" t="n"/>
      <c r="C447" s="18">
        <f>IF(B447="","",IFERROR(INDEX('미수금 대장'!$C$4:$C$503,MATCH(B447,'미수금 대장'!$B$4:$B$503,0)),"대장에 없는 청구번호"))</f>
        <v/>
      </c>
      <c r="D447" s="15" t="n"/>
      <c r="E447" s="18" t="n"/>
      <c r="F447" s="18" t="n"/>
    </row>
    <row r="448">
      <c r="A448" s="19" t="n"/>
      <c r="B448" s="18" t="n"/>
      <c r="C448" s="18">
        <f>IF(B448="","",IFERROR(INDEX('미수금 대장'!$C$4:$C$503,MATCH(B448,'미수금 대장'!$B$4:$B$503,0)),"대장에 없는 청구번호"))</f>
        <v/>
      </c>
      <c r="D448" s="15" t="n"/>
      <c r="E448" s="18" t="n"/>
      <c r="F448" s="18" t="n"/>
    </row>
    <row r="449">
      <c r="A449" s="19" t="n"/>
      <c r="B449" s="18" t="n"/>
      <c r="C449" s="18">
        <f>IF(B449="","",IFERROR(INDEX('미수금 대장'!$C$4:$C$503,MATCH(B449,'미수금 대장'!$B$4:$B$503,0)),"대장에 없는 청구번호"))</f>
        <v/>
      </c>
      <c r="D449" s="15" t="n"/>
      <c r="E449" s="18" t="n"/>
      <c r="F449" s="18" t="n"/>
    </row>
    <row r="450">
      <c r="A450" s="19" t="n"/>
      <c r="B450" s="18" t="n"/>
      <c r="C450" s="18">
        <f>IF(B450="","",IFERROR(INDEX('미수금 대장'!$C$4:$C$503,MATCH(B450,'미수금 대장'!$B$4:$B$503,0)),"대장에 없는 청구번호"))</f>
        <v/>
      </c>
      <c r="D450" s="15" t="n"/>
      <c r="E450" s="18" t="n"/>
      <c r="F450" s="18" t="n"/>
    </row>
    <row r="451">
      <c r="A451" s="19" t="n"/>
      <c r="B451" s="18" t="n"/>
      <c r="C451" s="18">
        <f>IF(B451="","",IFERROR(INDEX('미수금 대장'!$C$4:$C$503,MATCH(B451,'미수금 대장'!$B$4:$B$503,0)),"대장에 없는 청구번호"))</f>
        <v/>
      </c>
      <c r="D451" s="15" t="n"/>
      <c r="E451" s="18" t="n"/>
      <c r="F451" s="18" t="n"/>
    </row>
    <row r="452">
      <c r="A452" s="19" t="n"/>
      <c r="B452" s="18" t="n"/>
      <c r="C452" s="18">
        <f>IF(B452="","",IFERROR(INDEX('미수금 대장'!$C$4:$C$503,MATCH(B452,'미수금 대장'!$B$4:$B$503,0)),"대장에 없는 청구번호"))</f>
        <v/>
      </c>
      <c r="D452" s="15" t="n"/>
      <c r="E452" s="18" t="n"/>
      <c r="F452" s="18" t="n"/>
    </row>
    <row r="453">
      <c r="A453" s="19" t="n"/>
      <c r="B453" s="18" t="n"/>
      <c r="C453" s="18">
        <f>IF(B453="","",IFERROR(INDEX('미수금 대장'!$C$4:$C$503,MATCH(B453,'미수금 대장'!$B$4:$B$503,0)),"대장에 없는 청구번호"))</f>
        <v/>
      </c>
      <c r="D453" s="15" t="n"/>
      <c r="E453" s="18" t="n"/>
      <c r="F453" s="18" t="n"/>
    </row>
    <row r="454">
      <c r="A454" s="19" t="n"/>
      <c r="B454" s="18" t="n"/>
      <c r="C454" s="18">
        <f>IF(B454="","",IFERROR(INDEX('미수금 대장'!$C$4:$C$503,MATCH(B454,'미수금 대장'!$B$4:$B$503,0)),"대장에 없는 청구번호"))</f>
        <v/>
      </c>
      <c r="D454" s="15" t="n"/>
      <c r="E454" s="18" t="n"/>
      <c r="F454" s="18" t="n"/>
    </row>
    <row r="455">
      <c r="A455" s="19" t="n"/>
      <c r="B455" s="18" t="n"/>
      <c r="C455" s="18">
        <f>IF(B455="","",IFERROR(INDEX('미수금 대장'!$C$4:$C$503,MATCH(B455,'미수금 대장'!$B$4:$B$503,0)),"대장에 없는 청구번호"))</f>
        <v/>
      </c>
      <c r="D455" s="15" t="n"/>
      <c r="E455" s="18" t="n"/>
      <c r="F455" s="18" t="n"/>
    </row>
    <row r="456">
      <c r="A456" s="19" t="n"/>
      <c r="B456" s="18" t="n"/>
      <c r="C456" s="18">
        <f>IF(B456="","",IFERROR(INDEX('미수금 대장'!$C$4:$C$503,MATCH(B456,'미수금 대장'!$B$4:$B$503,0)),"대장에 없는 청구번호"))</f>
        <v/>
      </c>
      <c r="D456" s="15" t="n"/>
      <c r="E456" s="18" t="n"/>
      <c r="F456" s="18" t="n"/>
    </row>
    <row r="457">
      <c r="A457" s="19" t="n"/>
      <c r="B457" s="18" t="n"/>
      <c r="C457" s="18">
        <f>IF(B457="","",IFERROR(INDEX('미수금 대장'!$C$4:$C$503,MATCH(B457,'미수금 대장'!$B$4:$B$503,0)),"대장에 없는 청구번호"))</f>
        <v/>
      </c>
      <c r="D457" s="15" t="n"/>
      <c r="E457" s="18" t="n"/>
      <c r="F457" s="18" t="n"/>
    </row>
    <row r="458">
      <c r="A458" s="19" t="n"/>
      <c r="B458" s="18" t="n"/>
      <c r="C458" s="18">
        <f>IF(B458="","",IFERROR(INDEX('미수금 대장'!$C$4:$C$503,MATCH(B458,'미수금 대장'!$B$4:$B$503,0)),"대장에 없는 청구번호"))</f>
        <v/>
      </c>
      <c r="D458" s="15" t="n"/>
      <c r="E458" s="18" t="n"/>
      <c r="F458" s="18" t="n"/>
    </row>
    <row r="459">
      <c r="A459" s="19" t="n"/>
      <c r="B459" s="18" t="n"/>
      <c r="C459" s="18">
        <f>IF(B459="","",IFERROR(INDEX('미수금 대장'!$C$4:$C$503,MATCH(B459,'미수금 대장'!$B$4:$B$503,0)),"대장에 없는 청구번호"))</f>
        <v/>
      </c>
      <c r="D459" s="15" t="n"/>
      <c r="E459" s="18" t="n"/>
      <c r="F459" s="18" t="n"/>
    </row>
    <row r="460">
      <c r="A460" s="19" t="n"/>
      <c r="B460" s="18" t="n"/>
      <c r="C460" s="18">
        <f>IF(B460="","",IFERROR(INDEX('미수금 대장'!$C$4:$C$503,MATCH(B460,'미수금 대장'!$B$4:$B$503,0)),"대장에 없는 청구번호"))</f>
        <v/>
      </c>
      <c r="D460" s="15" t="n"/>
      <c r="E460" s="18" t="n"/>
      <c r="F460" s="18" t="n"/>
    </row>
    <row r="461">
      <c r="A461" s="19" t="n"/>
      <c r="B461" s="18" t="n"/>
      <c r="C461" s="18">
        <f>IF(B461="","",IFERROR(INDEX('미수금 대장'!$C$4:$C$503,MATCH(B461,'미수금 대장'!$B$4:$B$503,0)),"대장에 없는 청구번호"))</f>
        <v/>
      </c>
      <c r="D461" s="15" t="n"/>
      <c r="E461" s="18" t="n"/>
      <c r="F461" s="18" t="n"/>
    </row>
    <row r="462">
      <c r="A462" s="19" t="n"/>
      <c r="B462" s="18" t="n"/>
      <c r="C462" s="18">
        <f>IF(B462="","",IFERROR(INDEX('미수금 대장'!$C$4:$C$503,MATCH(B462,'미수금 대장'!$B$4:$B$503,0)),"대장에 없는 청구번호"))</f>
        <v/>
      </c>
      <c r="D462" s="15" t="n"/>
      <c r="E462" s="18" t="n"/>
      <c r="F462" s="18" t="n"/>
    </row>
    <row r="463">
      <c r="A463" s="19" t="n"/>
      <c r="B463" s="18" t="n"/>
      <c r="C463" s="18">
        <f>IF(B463="","",IFERROR(INDEX('미수금 대장'!$C$4:$C$503,MATCH(B463,'미수금 대장'!$B$4:$B$503,0)),"대장에 없는 청구번호"))</f>
        <v/>
      </c>
      <c r="D463" s="15" t="n"/>
      <c r="E463" s="18" t="n"/>
      <c r="F463" s="18" t="n"/>
    </row>
    <row r="464">
      <c r="A464" s="19" t="n"/>
      <c r="B464" s="18" t="n"/>
      <c r="C464" s="18">
        <f>IF(B464="","",IFERROR(INDEX('미수금 대장'!$C$4:$C$503,MATCH(B464,'미수금 대장'!$B$4:$B$503,0)),"대장에 없는 청구번호"))</f>
        <v/>
      </c>
      <c r="D464" s="15" t="n"/>
      <c r="E464" s="18" t="n"/>
      <c r="F464" s="18" t="n"/>
    </row>
    <row r="465">
      <c r="A465" s="19" t="n"/>
      <c r="B465" s="18" t="n"/>
      <c r="C465" s="18">
        <f>IF(B465="","",IFERROR(INDEX('미수금 대장'!$C$4:$C$503,MATCH(B465,'미수금 대장'!$B$4:$B$503,0)),"대장에 없는 청구번호"))</f>
        <v/>
      </c>
      <c r="D465" s="15" t="n"/>
      <c r="E465" s="18" t="n"/>
      <c r="F465" s="18" t="n"/>
    </row>
    <row r="466">
      <c r="A466" s="19" t="n"/>
      <c r="B466" s="18" t="n"/>
      <c r="C466" s="18">
        <f>IF(B466="","",IFERROR(INDEX('미수금 대장'!$C$4:$C$503,MATCH(B466,'미수금 대장'!$B$4:$B$503,0)),"대장에 없는 청구번호"))</f>
        <v/>
      </c>
      <c r="D466" s="15" t="n"/>
      <c r="E466" s="18" t="n"/>
      <c r="F466" s="18" t="n"/>
    </row>
    <row r="467">
      <c r="A467" s="19" t="n"/>
      <c r="B467" s="18" t="n"/>
      <c r="C467" s="18">
        <f>IF(B467="","",IFERROR(INDEX('미수금 대장'!$C$4:$C$503,MATCH(B467,'미수금 대장'!$B$4:$B$503,0)),"대장에 없는 청구번호"))</f>
        <v/>
      </c>
      <c r="D467" s="15" t="n"/>
      <c r="E467" s="18" t="n"/>
      <c r="F467" s="18" t="n"/>
    </row>
    <row r="468">
      <c r="A468" s="19" t="n"/>
      <c r="B468" s="18" t="n"/>
      <c r="C468" s="18">
        <f>IF(B468="","",IFERROR(INDEX('미수금 대장'!$C$4:$C$503,MATCH(B468,'미수금 대장'!$B$4:$B$503,0)),"대장에 없는 청구번호"))</f>
        <v/>
      </c>
      <c r="D468" s="15" t="n"/>
      <c r="E468" s="18" t="n"/>
      <c r="F468" s="18" t="n"/>
    </row>
    <row r="469">
      <c r="A469" s="19" t="n"/>
      <c r="B469" s="18" t="n"/>
      <c r="C469" s="18">
        <f>IF(B469="","",IFERROR(INDEX('미수금 대장'!$C$4:$C$503,MATCH(B469,'미수금 대장'!$B$4:$B$503,0)),"대장에 없는 청구번호"))</f>
        <v/>
      </c>
      <c r="D469" s="15" t="n"/>
      <c r="E469" s="18" t="n"/>
      <c r="F469" s="18" t="n"/>
    </row>
    <row r="470">
      <c r="A470" s="19" t="n"/>
      <c r="B470" s="18" t="n"/>
      <c r="C470" s="18">
        <f>IF(B470="","",IFERROR(INDEX('미수금 대장'!$C$4:$C$503,MATCH(B470,'미수금 대장'!$B$4:$B$503,0)),"대장에 없는 청구번호"))</f>
        <v/>
      </c>
      <c r="D470" s="15" t="n"/>
      <c r="E470" s="18" t="n"/>
      <c r="F470" s="18" t="n"/>
    </row>
    <row r="471">
      <c r="A471" s="19" t="n"/>
      <c r="B471" s="18" t="n"/>
      <c r="C471" s="18">
        <f>IF(B471="","",IFERROR(INDEX('미수금 대장'!$C$4:$C$503,MATCH(B471,'미수금 대장'!$B$4:$B$503,0)),"대장에 없는 청구번호"))</f>
        <v/>
      </c>
      <c r="D471" s="15" t="n"/>
      <c r="E471" s="18" t="n"/>
      <c r="F471" s="18" t="n"/>
    </row>
    <row r="472">
      <c r="A472" s="19" t="n"/>
      <c r="B472" s="18" t="n"/>
      <c r="C472" s="18">
        <f>IF(B472="","",IFERROR(INDEX('미수금 대장'!$C$4:$C$503,MATCH(B472,'미수금 대장'!$B$4:$B$503,0)),"대장에 없는 청구번호"))</f>
        <v/>
      </c>
      <c r="D472" s="15" t="n"/>
      <c r="E472" s="18" t="n"/>
      <c r="F472" s="18" t="n"/>
    </row>
    <row r="473">
      <c r="A473" s="19" t="n"/>
      <c r="B473" s="18" t="n"/>
      <c r="C473" s="18">
        <f>IF(B473="","",IFERROR(INDEX('미수금 대장'!$C$4:$C$503,MATCH(B473,'미수금 대장'!$B$4:$B$503,0)),"대장에 없는 청구번호"))</f>
        <v/>
      </c>
      <c r="D473" s="15" t="n"/>
      <c r="E473" s="18" t="n"/>
      <c r="F473" s="18" t="n"/>
    </row>
    <row r="474">
      <c r="A474" s="19" t="n"/>
      <c r="B474" s="18" t="n"/>
      <c r="C474" s="18">
        <f>IF(B474="","",IFERROR(INDEX('미수금 대장'!$C$4:$C$503,MATCH(B474,'미수금 대장'!$B$4:$B$503,0)),"대장에 없는 청구번호"))</f>
        <v/>
      </c>
      <c r="D474" s="15" t="n"/>
      <c r="E474" s="18" t="n"/>
      <c r="F474" s="18" t="n"/>
    </row>
    <row r="475">
      <c r="A475" s="19" t="n"/>
      <c r="B475" s="18" t="n"/>
      <c r="C475" s="18">
        <f>IF(B475="","",IFERROR(INDEX('미수금 대장'!$C$4:$C$503,MATCH(B475,'미수금 대장'!$B$4:$B$503,0)),"대장에 없는 청구번호"))</f>
        <v/>
      </c>
      <c r="D475" s="15" t="n"/>
      <c r="E475" s="18" t="n"/>
      <c r="F475" s="18" t="n"/>
    </row>
    <row r="476">
      <c r="A476" s="19" t="n"/>
      <c r="B476" s="18" t="n"/>
      <c r="C476" s="18">
        <f>IF(B476="","",IFERROR(INDEX('미수금 대장'!$C$4:$C$503,MATCH(B476,'미수금 대장'!$B$4:$B$503,0)),"대장에 없는 청구번호"))</f>
        <v/>
      </c>
      <c r="D476" s="15" t="n"/>
      <c r="E476" s="18" t="n"/>
      <c r="F476" s="18" t="n"/>
    </row>
    <row r="477">
      <c r="A477" s="19" t="n"/>
      <c r="B477" s="18" t="n"/>
      <c r="C477" s="18">
        <f>IF(B477="","",IFERROR(INDEX('미수금 대장'!$C$4:$C$503,MATCH(B477,'미수금 대장'!$B$4:$B$503,0)),"대장에 없는 청구번호"))</f>
        <v/>
      </c>
      <c r="D477" s="15" t="n"/>
      <c r="E477" s="18" t="n"/>
      <c r="F477" s="18" t="n"/>
    </row>
    <row r="478">
      <c r="A478" s="19" t="n"/>
      <c r="B478" s="18" t="n"/>
      <c r="C478" s="18">
        <f>IF(B478="","",IFERROR(INDEX('미수금 대장'!$C$4:$C$503,MATCH(B478,'미수금 대장'!$B$4:$B$503,0)),"대장에 없는 청구번호"))</f>
        <v/>
      </c>
      <c r="D478" s="15" t="n"/>
      <c r="E478" s="18" t="n"/>
      <c r="F478" s="18" t="n"/>
    </row>
    <row r="479">
      <c r="A479" s="19" t="n"/>
      <c r="B479" s="18" t="n"/>
      <c r="C479" s="18">
        <f>IF(B479="","",IFERROR(INDEX('미수금 대장'!$C$4:$C$503,MATCH(B479,'미수금 대장'!$B$4:$B$503,0)),"대장에 없는 청구번호"))</f>
        <v/>
      </c>
      <c r="D479" s="15" t="n"/>
      <c r="E479" s="18" t="n"/>
      <c r="F479" s="18" t="n"/>
    </row>
    <row r="480">
      <c r="A480" s="19" t="n"/>
      <c r="B480" s="18" t="n"/>
      <c r="C480" s="18">
        <f>IF(B480="","",IFERROR(INDEX('미수금 대장'!$C$4:$C$503,MATCH(B480,'미수금 대장'!$B$4:$B$503,0)),"대장에 없는 청구번호"))</f>
        <v/>
      </c>
      <c r="D480" s="15" t="n"/>
      <c r="E480" s="18" t="n"/>
      <c r="F480" s="18" t="n"/>
    </row>
    <row r="481">
      <c r="A481" s="19" t="n"/>
      <c r="B481" s="18" t="n"/>
      <c r="C481" s="18">
        <f>IF(B481="","",IFERROR(INDEX('미수금 대장'!$C$4:$C$503,MATCH(B481,'미수금 대장'!$B$4:$B$503,0)),"대장에 없는 청구번호"))</f>
        <v/>
      </c>
      <c r="D481" s="15" t="n"/>
      <c r="E481" s="18" t="n"/>
      <c r="F481" s="18" t="n"/>
    </row>
    <row r="482">
      <c r="A482" s="19" t="n"/>
      <c r="B482" s="18" t="n"/>
      <c r="C482" s="18">
        <f>IF(B482="","",IFERROR(INDEX('미수금 대장'!$C$4:$C$503,MATCH(B482,'미수금 대장'!$B$4:$B$503,0)),"대장에 없는 청구번호"))</f>
        <v/>
      </c>
      <c r="D482" s="15" t="n"/>
      <c r="E482" s="18" t="n"/>
      <c r="F482" s="18" t="n"/>
    </row>
    <row r="483">
      <c r="A483" s="19" t="n"/>
      <c r="B483" s="18" t="n"/>
      <c r="C483" s="18">
        <f>IF(B483="","",IFERROR(INDEX('미수금 대장'!$C$4:$C$503,MATCH(B483,'미수금 대장'!$B$4:$B$503,0)),"대장에 없는 청구번호"))</f>
        <v/>
      </c>
      <c r="D483" s="15" t="n"/>
      <c r="E483" s="18" t="n"/>
      <c r="F483" s="18" t="n"/>
    </row>
    <row r="484">
      <c r="A484" s="19" t="n"/>
      <c r="B484" s="18" t="n"/>
      <c r="C484" s="18">
        <f>IF(B484="","",IFERROR(INDEX('미수금 대장'!$C$4:$C$503,MATCH(B484,'미수금 대장'!$B$4:$B$503,0)),"대장에 없는 청구번호"))</f>
        <v/>
      </c>
      <c r="D484" s="15" t="n"/>
      <c r="E484" s="18" t="n"/>
      <c r="F484" s="18" t="n"/>
    </row>
    <row r="485">
      <c r="A485" s="19" t="n"/>
      <c r="B485" s="18" t="n"/>
      <c r="C485" s="18">
        <f>IF(B485="","",IFERROR(INDEX('미수금 대장'!$C$4:$C$503,MATCH(B485,'미수금 대장'!$B$4:$B$503,0)),"대장에 없는 청구번호"))</f>
        <v/>
      </c>
      <c r="D485" s="15" t="n"/>
      <c r="E485" s="18" t="n"/>
      <c r="F485" s="18" t="n"/>
    </row>
    <row r="486">
      <c r="A486" s="19" t="n"/>
      <c r="B486" s="18" t="n"/>
      <c r="C486" s="18">
        <f>IF(B486="","",IFERROR(INDEX('미수금 대장'!$C$4:$C$503,MATCH(B486,'미수금 대장'!$B$4:$B$503,0)),"대장에 없는 청구번호"))</f>
        <v/>
      </c>
      <c r="D486" s="15" t="n"/>
      <c r="E486" s="18" t="n"/>
      <c r="F486" s="18" t="n"/>
    </row>
    <row r="487">
      <c r="A487" s="19" t="n"/>
      <c r="B487" s="18" t="n"/>
      <c r="C487" s="18">
        <f>IF(B487="","",IFERROR(INDEX('미수금 대장'!$C$4:$C$503,MATCH(B487,'미수금 대장'!$B$4:$B$503,0)),"대장에 없는 청구번호"))</f>
        <v/>
      </c>
      <c r="D487" s="15" t="n"/>
      <c r="E487" s="18" t="n"/>
      <c r="F487" s="18" t="n"/>
    </row>
    <row r="488">
      <c r="A488" s="19" t="n"/>
      <c r="B488" s="18" t="n"/>
      <c r="C488" s="18">
        <f>IF(B488="","",IFERROR(INDEX('미수금 대장'!$C$4:$C$503,MATCH(B488,'미수금 대장'!$B$4:$B$503,0)),"대장에 없는 청구번호"))</f>
        <v/>
      </c>
      <c r="D488" s="15" t="n"/>
      <c r="E488" s="18" t="n"/>
      <c r="F488" s="18" t="n"/>
    </row>
    <row r="489">
      <c r="A489" s="19" t="n"/>
      <c r="B489" s="18" t="n"/>
      <c r="C489" s="18">
        <f>IF(B489="","",IFERROR(INDEX('미수금 대장'!$C$4:$C$503,MATCH(B489,'미수금 대장'!$B$4:$B$503,0)),"대장에 없는 청구번호"))</f>
        <v/>
      </c>
      <c r="D489" s="15" t="n"/>
      <c r="E489" s="18" t="n"/>
      <c r="F489" s="18" t="n"/>
    </row>
    <row r="490">
      <c r="A490" s="19" t="n"/>
      <c r="B490" s="18" t="n"/>
      <c r="C490" s="18">
        <f>IF(B490="","",IFERROR(INDEX('미수금 대장'!$C$4:$C$503,MATCH(B490,'미수금 대장'!$B$4:$B$503,0)),"대장에 없는 청구번호"))</f>
        <v/>
      </c>
      <c r="D490" s="15" t="n"/>
      <c r="E490" s="18" t="n"/>
      <c r="F490" s="18" t="n"/>
    </row>
    <row r="491">
      <c r="A491" s="19" t="n"/>
      <c r="B491" s="18" t="n"/>
      <c r="C491" s="18">
        <f>IF(B491="","",IFERROR(INDEX('미수금 대장'!$C$4:$C$503,MATCH(B491,'미수금 대장'!$B$4:$B$503,0)),"대장에 없는 청구번호"))</f>
        <v/>
      </c>
      <c r="D491" s="15" t="n"/>
      <c r="E491" s="18" t="n"/>
      <c r="F491" s="18" t="n"/>
    </row>
    <row r="492">
      <c r="A492" s="19" t="n"/>
      <c r="B492" s="18" t="n"/>
      <c r="C492" s="18">
        <f>IF(B492="","",IFERROR(INDEX('미수금 대장'!$C$4:$C$503,MATCH(B492,'미수금 대장'!$B$4:$B$503,0)),"대장에 없는 청구번호"))</f>
        <v/>
      </c>
      <c r="D492" s="15" t="n"/>
      <c r="E492" s="18" t="n"/>
      <c r="F492" s="18" t="n"/>
    </row>
    <row r="493">
      <c r="A493" s="19" t="n"/>
      <c r="B493" s="18" t="n"/>
      <c r="C493" s="18">
        <f>IF(B493="","",IFERROR(INDEX('미수금 대장'!$C$4:$C$503,MATCH(B493,'미수금 대장'!$B$4:$B$503,0)),"대장에 없는 청구번호"))</f>
        <v/>
      </c>
      <c r="D493" s="15" t="n"/>
      <c r="E493" s="18" t="n"/>
      <c r="F493" s="18" t="n"/>
    </row>
    <row r="494">
      <c r="A494" s="19" t="n"/>
      <c r="B494" s="18" t="n"/>
      <c r="C494" s="18">
        <f>IF(B494="","",IFERROR(INDEX('미수금 대장'!$C$4:$C$503,MATCH(B494,'미수금 대장'!$B$4:$B$503,0)),"대장에 없는 청구번호"))</f>
        <v/>
      </c>
      <c r="D494" s="15" t="n"/>
      <c r="E494" s="18" t="n"/>
      <c r="F494" s="18" t="n"/>
    </row>
    <row r="495">
      <c r="A495" s="19" t="n"/>
      <c r="B495" s="18" t="n"/>
      <c r="C495" s="18">
        <f>IF(B495="","",IFERROR(INDEX('미수금 대장'!$C$4:$C$503,MATCH(B495,'미수금 대장'!$B$4:$B$503,0)),"대장에 없는 청구번호"))</f>
        <v/>
      </c>
      <c r="D495" s="15" t="n"/>
      <c r="E495" s="18" t="n"/>
      <c r="F495" s="18" t="n"/>
    </row>
    <row r="496">
      <c r="A496" s="19" t="n"/>
      <c r="B496" s="18" t="n"/>
      <c r="C496" s="18">
        <f>IF(B496="","",IFERROR(INDEX('미수금 대장'!$C$4:$C$503,MATCH(B496,'미수금 대장'!$B$4:$B$503,0)),"대장에 없는 청구번호"))</f>
        <v/>
      </c>
      <c r="D496" s="15" t="n"/>
      <c r="E496" s="18" t="n"/>
      <c r="F496" s="18" t="n"/>
    </row>
    <row r="497">
      <c r="A497" s="19" t="n"/>
      <c r="B497" s="18" t="n"/>
      <c r="C497" s="18">
        <f>IF(B497="","",IFERROR(INDEX('미수금 대장'!$C$4:$C$503,MATCH(B497,'미수금 대장'!$B$4:$B$503,0)),"대장에 없는 청구번호"))</f>
        <v/>
      </c>
      <c r="D497" s="15" t="n"/>
      <c r="E497" s="18" t="n"/>
      <c r="F497" s="18" t="n"/>
    </row>
    <row r="498">
      <c r="A498" s="19" t="n"/>
      <c r="B498" s="18" t="n"/>
      <c r="C498" s="18">
        <f>IF(B498="","",IFERROR(INDEX('미수금 대장'!$C$4:$C$503,MATCH(B498,'미수금 대장'!$B$4:$B$503,0)),"대장에 없는 청구번호"))</f>
        <v/>
      </c>
      <c r="D498" s="15" t="n"/>
      <c r="E498" s="18" t="n"/>
      <c r="F498" s="18" t="n"/>
    </row>
    <row r="499">
      <c r="A499" s="19" t="n"/>
      <c r="B499" s="18" t="n"/>
      <c r="C499" s="18">
        <f>IF(B499="","",IFERROR(INDEX('미수금 대장'!$C$4:$C$503,MATCH(B499,'미수금 대장'!$B$4:$B$503,0)),"대장에 없는 청구번호"))</f>
        <v/>
      </c>
      <c r="D499" s="15" t="n"/>
      <c r="E499" s="18" t="n"/>
      <c r="F499" s="18" t="n"/>
    </row>
    <row r="500">
      <c r="A500" s="19" t="n"/>
      <c r="B500" s="18" t="n"/>
      <c r="C500" s="18">
        <f>IF(B500="","",IFERROR(INDEX('미수금 대장'!$C$4:$C$503,MATCH(B500,'미수금 대장'!$B$4:$B$503,0)),"대장에 없는 청구번호"))</f>
        <v/>
      </c>
      <c r="D500" s="15" t="n"/>
      <c r="E500" s="18" t="n"/>
      <c r="F500" s="18" t="n"/>
    </row>
    <row r="501">
      <c r="A501" s="19" t="n"/>
      <c r="B501" s="18" t="n"/>
      <c r="C501" s="18">
        <f>IF(B501="","",IFERROR(INDEX('미수금 대장'!$C$4:$C$503,MATCH(B501,'미수금 대장'!$B$4:$B$503,0)),"대장에 없는 청구번호"))</f>
        <v/>
      </c>
      <c r="D501" s="15" t="n"/>
      <c r="E501" s="18" t="n"/>
      <c r="F501" s="18" t="n"/>
    </row>
    <row r="502">
      <c r="A502" s="19" t="n"/>
      <c r="B502" s="18" t="n"/>
      <c r="C502" s="18">
        <f>IF(B502="","",IFERROR(INDEX('미수금 대장'!$C$4:$C$503,MATCH(B502,'미수금 대장'!$B$4:$B$503,0)),"대장에 없는 청구번호"))</f>
        <v/>
      </c>
      <c r="D502" s="15" t="n"/>
      <c r="E502" s="18" t="n"/>
      <c r="F502" s="18" t="n"/>
    </row>
    <row r="503">
      <c r="A503" s="19" t="n"/>
      <c r="B503" s="18" t="n"/>
      <c r="C503" s="18">
        <f>IF(B503="","",IFERROR(INDEX('미수금 대장'!$C$4:$C$503,MATCH(B503,'미수금 대장'!$B$4:$B$503,0)),"대장에 없는 청구번호"))</f>
        <v/>
      </c>
      <c r="D503" s="15" t="n"/>
      <c r="E503" s="18" t="n"/>
      <c r="F503" s="18" t="n"/>
    </row>
    <row r="504">
      <c r="A504" s="19" t="n"/>
      <c r="B504" s="18" t="n"/>
      <c r="C504" s="18">
        <f>IF(B504="","",IFERROR(INDEX('미수금 대장'!$C$4:$C$503,MATCH(B504,'미수금 대장'!$B$4:$B$503,0)),"대장에 없는 청구번호"))</f>
        <v/>
      </c>
      <c r="D504" s="15" t="n"/>
      <c r="E504" s="18" t="n"/>
      <c r="F504" s="18" t="n"/>
    </row>
    <row r="505">
      <c r="A505" s="19" t="n"/>
      <c r="B505" s="18" t="n"/>
      <c r="C505" s="18">
        <f>IF(B505="","",IFERROR(INDEX('미수금 대장'!$C$4:$C$503,MATCH(B505,'미수금 대장'!$B$4:$B$503,0)),"대장에 없는 청구번호"))</f>
        <v/>
      </c>
      <c r="D505" s="15" t="n"/>
      <c r="E505" s="18" t="n"/>
      <c r="F505" s="18" t="n"/>
    </row>
    <row r="506">
      <c r="A506" s="19" t="n"/>
      <c r="B506" s="18" t="n"/>
      <c r="C506" s="18">
        <f>IF(B506="","",IFERROR(INDEX('미수금 대장'!$C$4:$C$503,MATCH(B506,'미수금 대장'!$B$4:$B$503,0)),"대장에 없는 청구번호"))</f>
        <v/>
      </c>
      <c r="D506" s="15" t="n"/>
      <c r="E506" s="18" t="n"/>
      <c r="F506" s="18" t="n"/>
    </row>
    <row r="507">
      <c r="A507" s="19" t="n"/>
      <c r="B507" s="18" t="n"/>
      <c r="C507" s="18">
        <f>IF(B507="","",IFERROR(INDEX('미수금 대장'!$C$4:$C$503,MATCH(B507,'미수금 대장'!$B$4:$B$503,0)),"대장에 없는 청구번호"))</f>
        <v/>
      </c>
      <c r="D507" s="15" t="n"/>
      <c r="E507" s="18" t="n"/>
      <c r="F507" s="18" t="n"/>
    </row>
    <row r="508">
      <c r="A508" s="19" t="n"/>
      <c r="B508" s="18" t="n"/>
      <c r="C508" s="18">
        <f>IF(B508="","",IFERROR(INDEX('미수금 대장'!$C$4:$C$503,MATCH(B508,'미수금 대장'!$B$4:$B$503,0)),"대장에 없는 청구번호"))</f>
        <v/>
      </c>
      <c r="D508" s="15" t="n"/>
      <c r="E508" s="18" t="n"/>
      <c r="F508" s="18" t="n"/>
    </row>
    <row r="509">
      <c r="A509" s="19" t="n"/>
      <c r="B509" s="18" t="n"/>
      <c r="C509" s="18">
        <f>IF(B509="","",IFERROR(INDEX('미수금 대장'!$C$4:$C$503,MATCH(B509,'미수금 대장'!$B$4:$B$503,0)),"대장에 없는 청구번호"))</f>
        <v/>
      </c>
      <c r="D509" s="15" t="n"/>
      <c r="E509" s="18" t="n"/>
      <c r="F509" s="18" t="n"/>
    </row>
    <row r="510">
      <c r="A510" s="19" t="n"/>
      <c r="B510" s="18" t="n"/>
      <c r="C510" s="18">
        <f>IF(B510="","",IFERROR(INDEX('미수금 대장'!$C$4:$C$503,MATCH(B510,'미수금 대장'!$B$4:$B$503,0)),"대장에 없는 청구번호"))</f>
        <v/>
      </c>
      <c r="D510" s="15" t="n"/>
      <c r="E510" s="18" t="n"/>
      <c r="F510" s="18" t="n"/>
    </row>
    <row r="511">
      <c r="A511" s="19" t="n"/>
      <c r="B511" s="18" t="n"/>
      <c r="C511" s="18">
        <f>IF(B511="","",IFERROR(INDEX('미수금 대장'!$C$4:$C$503,MATCH(B511,'미수금 대장'!$B$4:$B$503,0)),"대장에 없는 청구번호"))</f>
        <v/>
      </c>
      <c r="D511" s="15" t="n"/>
      <c r="E511" s="18" t="n"/>
      <c r="F511" s="18" t="n"/>
    </row>
    <row r="512">
      <c r="A512" s="19" t="n"/>
      <c r="B512" s="18" t="n"/>
      <c r="C512" s="18">
        <f>IF(B512="","",IFERROR(INDEX('미수금 대장'!$C$4:$C$503,MATCH(B512,'미수금 대장'!$B$4:$B$503,0)),"대장에 없는 청구번호"))</f>
        <v/>
      </c>
      <c r="D512" s="15" t="n"/>
      <c r="E512" s="18" t="n"/>
      <c r="F512" s="18" t="n"/>
    </row>
    <row r="513">
      <c r="A513" s="19" t="n"/>
      <c r="B513" s="18" t="n"/>
      <c r="C513" s="18">
        <f>IF(B513="","",IFERROR(INDEX('미수금 대장'!$C$4:$C$503,MATCH(B513,'미수금 대장'!$B$4:$B$503,0)),"대장에 없는 청구번호"))</f>
        <v/>
      </c>
      <c r="D513" s="15" t="n"/>
      <c r="E513" s="18" t="n"/>
      <c r="F513" s="18" t="n"/>
    </row>
    <row r="514">
      <c r="A514" s="19" t="n"/>
      <c r="B514" s="18" t="n"/>
      <c r="C514" s="18">
        <f>IF(B514="","",IFERROR(INDEX('미수금 대장'!$C$4:$C$503,MATCH(B514,'미수금 대장'!$B$4:$B$503,0)),"대장에 없는 청구번호"))</f>
        <v/>
      </c>
      <c r="D514" s="15" t="n"/>
      <c r="E514" s="18" t="n"/>
      <c r="F514" s="18" t="n"/>
    </row>
    <row r="515">
      <c r="A515" s="19" t="n"/>
      <c r="B515" s="18" t="n"/>
      <c r="C515" s="18">
        <f>IF(B515="","",IFERROR(INDEX('미수금 대장'!$C$4:$C$503,MATCH(B515,'미수금 대장'!$B$4:$B$503,0)),"대장에 없는 청구번호"))</f>
        <v/>
      </c>
      <c r="D515" s="15" t="n"/>
      <c r="E515" s="18" t="n"/>
      <c r="F515" s="18" t="n"/>
    </row>
    <row r="516">
      <c r="A516" s="19" t="n"/>
      <c r="B516" s="18" t="n"/>
      <c r="C516" s="18">
        <f>IF(B516="","",IFERROR(INDEX('미수금 대장'!$C$4:$C$503,MATCH(B516,'미수금 대장'!$B$4:$B$503,0)),"대장에 없는 청구번호"))</f>
        <v/>
      </c>
      <c r="D516" s="15" t="n"/>
      <c r="E516" s="18" t="n"/>
      <c r="F516" s="18" t="n"/>
    </row>
    <row r="517">
      <c r="A517" s="19" t="n"/>
      <c r="B517" s="18" t="n"/>
      <c r="C517" s="18">
        <f>IF(B517="","",IFERROR(INDEX('미수금 대장'!$C$4:$C$503,MATCH(B517,'미수금 대장'!$B$4:$B$503,0)),"대장에 없는 청구번호"))</f>
        <v/>
      </c>
      <c r="D517" s="15" t="n"/>
      <c r="E517" s="18" t="n"/>
      <c r="F517" s="18" t="n"/>
    </row>
    <row r="518">
      <c r="A518" s="19" t="n"/>
      <c r="B518" s="18" t="n"/>
      <c r="C518" s="18">
        <f>IF(B518="","",IFERROR(INDEX('미수금 대장'!$C$4:$C$503,MATCH(B518,'미수금 대장'!$B$4:$B$503,0)),"대장에 없는 청구번호"))</f>
        <v/>
      </c>
      <c r="D518" s="15" t="n"/>
      <c r="E518" s="18" t="n"/>
      <c r="F518" s="18" t="n"/>
    </row>
    <row r="519">
      <c r="A519" s="19" t="n"/>
      <c r="B519" s="18" t="n"/>
      <c r="C519" s="18">
        <f>IF(B519="","",IFERROR(INDEX('미수금 대장'!$C$4:$C$503,MATCH(B519,'미수금 대장'!$B$4:$B$503,0)),"대장에 없는 청구번호"))</f>
        <v/>
      </c>
      <c r="D519" s="15" t="n"/>
      <c r="E519" s="18" t="n"/>
      <c r="F519" s="18" t="n"/>
    </row>
    <row r="520">
      <c r="A520" s="19" t="n"/>
      <c r="B520" s="18" t="n"/>
      <c r="C520" s="18">
        <f>IF(B520="","",IFERROR(INDEX('미수금 대장'!$C$4:$C$503,MATCH(B520,'미수금 대장'!$B$4:$B$503,0)),"대장에 없는 청구번호"))</f>
        <v/>
      </c>
      <c r="D520" s="15" t="n"/>
      <c r="E520" s="18" t="n"/>
      <c r="F520" s="18" t="n"/>
    </row>
    <row r="521">
      <c r="A521" s="19" t="n"/>
      <c r="B521" s="18" t="n"/>
      <c r="C521" s="18">
        <f>IF(B521="","",IFERROR(INDEX('미수금 대장'!$C$4:$C$503,MATCH(B521,'미수금 대장'!$B$4:$B$503,0)),"대장에 없는 청구번호"))</f>
        <v/>
      </c>
      <c r="D521" s="15" t="n"/>
      <c r="E521" s="18" t="n"/>
      <c r="F521" s="18" t="n"/>
    </row>
    <row r="522">
      <c r="A522" s="19" t="n"/>
      <c r="B522" s="18" t="n"/>
      <c r="C522" s="18">
        <f>IF(B522="","",IFERROR(INDEX('미수금 대장'!$C$4:$C$503,MATCH(B522,'미수금 대장'!$B$4:$B$503,0)),"대장에 없는 청구번호"))</f>
        <v/>
      </c>
      <c r="D522" s="15" t="n"/>
      <c r="E522" s="18" t="n"/>
      <c r="F522" s="18" t="n"/>
    </row>
    <row r="523">
      <c r="A523" s="19" t="n"/>
      <c r="B523" s="18" t="n"/>
      <c r="C523" s="18">
        <f>IF(B523="","",IFERROR(INDEX('미수금 대장'!$C$4:$C$503,MATCH(B523,'미수금 대장'!$B$4:$B$503,0)),"대장에 없는 청구번호"))</f>
        <v/>
      </c>
      <c r="D523" s="15" t="n"/>
      <c r="E523" s="18" t="n"/>
      <c r="F523" s="18" t="n"/>
    </row>
    <row r="524">
      <c r="A524" s="19" t="n"/>
      <c r="B524" s="18" t="n"/>
      <c r="C524" s="18">
        <f>IF(B524="","",IFERROR(INDEX('미수금 대장'!$C$4:$C$503,MATCH(B524,'미수금 대장'!$B$4:$B$503,0)),"대장에 없는 청구번호"))</f>
        <v/>
      </c>
      <c r="D524" s="15" t="n"/>
      <c r="E524" s="18" t="n"/>
      <c r="F524" s="18" t="n"/>
    </row>
    <row r="525">
      <c r="A525" s="19" t="n"/>
      <c r="B525" s="18" t="n"/>
      <c r="C525" s="18">
        <f>IF(B525="","",IFERROR(INDEX('미수금 대장'!$C$4:$C$503,MATCH(B525,'미수금 대장'!$B$4:$B$503,0)),"대장에 없는 청구번호"))</f>
        <v/>
      </c>
      <c r="D525" s="15" t="n"/>
      <c r="E525" s="18" t="n"/>
      <c r="F525" s="18" t="n"/>
    </row>
    <row r="526">
      <c r="A526" s="19" t="n"/>
      <c r="B526" s="18" t="n"/>
      <c r="C526" s="18">
        <f>IF(B526="","",IFERROR(INDEX('미수금 대장'!$C$4:$C$503,MATCH(B526,'미수금 대장'!$B$4:$B$503,0)),"대장에 없는 청구번호"))</f>
        <v/>
      </c>
      <c r="D526" s="15" t="n"/>
      <c r="E526" s="18" t="n"/>
      <c r="F526" s="18" t="n"/>
    </row>
    <row r="527">
      <c r="A527" s="19" t="n"/>
      <c r="B527" s="18" t="n"/>
      <c r="C527" s="18">
        <f>IF(B527="","",IFERROR(INDEX('미수금 대장'!$C$4:$C$503,MATCH(B527,'미수금 대장'!$B$4:$B$503,0)),"대장에 없는 청구번호"))</f>
        <v/>
      </c>
      <c r="D527" s="15" t="n"/>
      <c r="E527" s="18" t="n"/>
      <c r="F527" s="18" t="n"/>
    </row>
    <row r="528">
      <c r="A528" s="19" t="n"/>
      <c r="B528" s="18" t="n"/>
      <c r="C528" s="18">
        <f>IF(B528="","",IFERROR(INDEX('미수금 대장'!$C$4:$C$503,MATCH(B528,'미수금 대장'!$B$4:$B$503,0)),"대장에 없는 청구번호"))</f>
        <v/>
      </c>
      <c r="D528" s="15" t="n"/>
      <c r="E528" s="18" t="n"/>
      <c r="F528" s="18" t="n"/>
    </row>
    <row r="529">
      <c r="A529" s="19" t="n"/>
      <c r="B529" s="18" t="n"/>
      <c r="C529" s="18">
        <f>IF(B529="","",IFERROR(INDEX('미수금 대장'!$C$4:$C$503,MATCH(B529,'미수금 대장'!$B$4:$B$503,0)),"대장에 없는 청구번호"))</f>
        <v/>
      </c>
      <c r="D529" s="15" t="n"/>
      <c r="E529" s="18" t="n"/>
      <c r="F529" s="18" t="n"/>
    </row>
    <row r="530">
      <c r="A530" s="19" t="n"/>
      <c r="B530" s="18" t="n"/>
      <c r="C530" s="18">
        <f>IF(B530="","",IFERROR(INDEX('미수금 대장'!$C$4:$C$503,MATCH(B530,'미수금 대장'!$B$4:$B$503,0)),"대장에 없는 청구번호"))</f>
        <v/>
      </c>
      <c r="D530" s="15" t="n"/>
      <c r="E530" s="18" t="n"/>
      <c r="F530" s="18" t="n"/>
    </row>
    <row r="531">
      <c r="A531" s="19" t="n"/>
      <c r="B531" s="18" t="n"/>
      <c r="C531" s="18">
        <f>IF(B531="","",IFERROR(INDEX('미수금 대장'!$C$4:$C$503,MATCH(B531,'미수금 대장'!$B$4:$B$503,0)),"대장에 없는 청구번호"))</f>
        <v/>
      </c>
      <c r="D531" s="15" t="n"/>
      <c r="E531" s="18" t="n"/>
      <c r="F531" s="18" t="n"/>
    </row>
    <row r="532">
      <c r="A532" s="19" t="n"/>
      <c r="B532" s="18" t="n"/>
      <c r="C532" s="18">
        <f>IF(B532="","",IFERROR(INDEX('미수금 대장'!$C$4:$C$503,MATCH(B532,'미수금 대장'!$B$4:$B$503,0)),"대장에 없는 청구번호"))</f>
        <v/>
      </c>
      <c r="D532" s="15" t="n"/>
      <c r="E532" s="18" t="n"/>
      <c r="F532" s="18" t="n"/>
    </row>
    <row r="533">
      <c r="A533" s="19" t="n"/>
      <c r="B533" s="18" t="n"/>
      <c r="C533" s="18">
        <f>IF(B533="","",IFERROR(INDEX('미수금 대장'!$C$4:$C$503,MATCH(B533,'미수금 대장'!$B$4:$B$503,0)),"대장에 없는 청구번호"))</f>
        <v/>
      </c>
      <c r="D533" s="15" t="n"/>
      <c r="E533" s="18" t="n"/>
      <c r="F533" s="18" t="n"/>
    </row>
    <row r="534">
      <c r="A534" s="19" t="n"/>
      <c r="B534" s="18" t="n"/>
      <c r="C534" s="18">
        <f>IF(B534="","",IFERROR(INDEX('미수금 대장'!$C$4:$C$503,MATCH(B534,'미수금 대장'!$B$4:$B$503,0)),"대장에 없는 청구번호"))</f>
        <v/>
      </c>
      <c r="D534" s="15" t="n"/>
      <c r="E534" s="18" t="n"/>
      <c r="F534" s="18" t="n"/>
    </row>
    <row r="535">
      <c r="A535" s="19" t="n"/>
      <c r="B535" s="18" t="n"/>
      <c r="C535" s="18">
        <f>IF(B535="","",IFERROR(INDEX('미수금 대장'!$C$4:$C$503,MATCH(B535,'미수금 대장'!$B$4:$B$503,0)),"대장에 없는 청구번호"))</f>
        <v/>
      </c>
      <c r="D535" s="15" t="n"/>
      <c r="E535" s="18" t="n"/>
      <c r="F535" s="18" t="n"/>
    </row>
    <row r="536">
      <c r="A536" s="19" t="n"/>
      <c r="B536" s="18" t="n"/>
      <c r="C536" s="18">
        <f>IF(B536="","",IFERROR(INDEX('미수금 대장'!$C$4:$C$503,MATCH(B536,'미수금 대장'!$B$4:$B$503,0)),"대장에 없는 청구번호"))</f>
        <v/>
      </c>
      <c r="D536" s="15" t="n"/>
      <c r="E536" s="18" t="n"/>
      <c r="F536" s="18" t="n"/>
    </row>
    <row r="537">
      <c r="A537" s="19" t="n"/>
      <c r="B537" s="18" t="n"/>
      <c r="C537" s="18">
        <f>IF(B537="","",IFERROR(INDEX('미수금 대장'!$C$4:$C$503,MATCH(B537,'미수금 대장'!$B$4:$B$503,0)),"대장에 없는 청구번호"))</f>
        <v/>
      </c>
      <c r="D537" s="15" t="n"/>
      <c r="E537" s="18" t="n"/>
      <c r="F537" s="18" t="n"/>
    </row>
    <row r="538">
      <c r="A538" s="19" t="n"/>
      <c r="B538" s="18" t="n"/>
      <c r="C538" s="18">
        <f>IF(B538="","",IFERROR(INDEX('미수금 대장'!$C$4:$C$503,MATCH(B538,'미수금 대장'!$B$4:$B$503,0)),"대장에 없는 청구번호"))</f>
        <v/>
      </c>
      <c r="D538" s="15" t="n"/>
      <c r="E538" s="18" t="n"/>
      <c r="F538" s="18" t="n"/>
    </row>
    <row r="539">
      <c r="A539" s="19" t="n"/>
      <c r="B539" s="18" t="n"/>
      <c r="C539" s="18">
        <f>IF(B539="","",IFERROR(INDEX('미수금 대장'!$C$4:$C$503,MATCH(B539,'미수금 대장'!$B$4:$B$503,0)),"대장에 없는 청구번호"))</f>
        <v/>
      </c>
      <c r="D539" s="15" t="n"/>
      <c r="E539" s="18" t="n"/>
      <c r="F539" s="18" t="n"/>
    </row>
    <row r="540">
      <c r="A540" s="19" t="n"/>
      <c r="B540" s="18" t="n"/>
      <c r="C540" s="18">
        <f>IF(B540="","",IFERROR(INDEX('미수금 대장'!$C$4:$C$503,MATCH(B540,'미수금 대장'!$B$4:$B$503,0)),"대장에 없는 청구번호"))</f>
        <v/>
      </c>
      <c r="D540" s="15" t="n"/>
      <c r="E540" s="18" t="n"/>
      <c r="F540" s="18" t="n"/>
    </row>
    <row r="541">
      <c r="A541" s="19" t="n"/>
      <c r="B541" s="18" t="n"/>
      <c r="C541" s="18">
        <f>IF(B541="","",IFERROR(INDEX('미수금 대장'!$C$4:$C$503,MATCH(B541,'미수금 대장'!$B$4:$B$503,0)),"대장에 없는 청구번호"))</f>
        <v/>
      </c>
      <c r="D541" s="15" t="n"/>
      <c r="E541" s="18" t="n"/>
      <c r="F541" s="18" t="n"/>
    </row>
    <row r="542">
      <c r="A542" s="19" t="n"/>
      <c r="B542" s="18" t="n"/>
      <c r="C542" s="18">
        <f>IF(B542="","",IFERROR(INDEX('미수금 대장'!$C$4:$C$503,MATCH(B542,'미수금 대장'!$B$4:$B$503,0)),"대장에 없는 청구번호"))</f>
        <v/>
      </c>
      <c r="D542" s="15" t="n"/>
      <c r="E542" s="18" t="n"/>
      <c r="F542" s="18" t="n"/>
    </row>
    <row r="543">
      <c r="A543" s="19" t="n"/>
      <c r="B543" s="18" t="n"/>
      <c r="C543" s="18">
        <f>IF(B543="","",IFERROR(INDEX('미수금 대장'!$C$4:$C$503,MATCH(B543,'미수금 대장'!$B$4:$B$503,0)),"대장에 없는 청구번호"))</f>
        <v/>
      </c>
      <c r="D543" s="15" t="n"/>
      <c r="E543" s="18" t="n"/>
      <c r="F543" s="18" t="n"/>
    </row>
    <row r="544">
      <c r="A544" s="19" t="n"/>
      <c r="B544" s="18" t="n"/>
      <c r="C544" s="18">
        <f>IF(B544="","",IFERROR(INDEX('미수금 대장'!$C$4:$C$503,MATCH(B544,'미수금 대장'!$B$4:$B$503,0)),"대장에 없는 청구번호"))</f>
        <v/>
      </c>
      <c r="D544" s="15" t="n"/>
      <c r="E544" s="18" t="n"/>
      <c r="F544" s="18" t="n"/>
    </row>
    <row r="545">
      <c r="A545" s="19" t="n"/>
      <c r="B545" s="18" t="n"/>
      <c r="C545" s="18">
        <f>IF(B545="","",IFERROR(INDEX('미수금 대장'!$C$4:$C$503,MATCH(B545,'미수금 대장'!$B$4:$B$503,0)),"대장에 없는 청구번호"))</f>
        <v/>
      </c>
      <c r="D545" s="15" t="n"/>
      <c r="E545" s="18" t="n"/>
      <c r="F545" s="18" t="n"/>
    </row>
    <row r="546">
      <c r="A546" s="19" t="n"/>
      <c r="B546" s="18" t="n"/>
      <c r="C546" s="18">
        <f>IF(B546="","",IFERROR(INDEX('미수금 대장'!$C$4:$C$503,MATCH(B546,'미수금 대장'!$B$4:$B$503,0)),"대장에 없는 청구번호"))</f>
        <v/>
      </c>
      <c r="D546" s="15" t="n"/>
      <c r="E546" s="18" t="n"/>
      <c r="F546" s="18" t="n"/>
    </row>
    <row r="547">
      <c r="A547" s="19" t="n"/>
      <c r="B547" s="18" t="n"/>
      <c r="C547" s="18">
        <f>IF(B547="","",IFERROR(INDEX('미수금 대장'!$C$4:$C$503,MATCH(B547,'미수금 대장'!$B$4:$B$503,0)),"대장에 없는 청구번호"))</f>
        <v/>
      </c>
      <c r="D547" s="15" t="n"/>
      <c r="E547" s="18" t="n"/>
      <c r="F547" s="18" t="n"/>
    </row>
    <row r="548">
      <c r="A548" s="19" t="n"/>
      <c r="B548" s="18" t="n"/>
      <c r="C548" s="18">
        <f>IF(B548="","",IFERROR(INDEX('미수금 대장'!$C$4:$C$503,MATCH(B548,'미수금 대장'!$B$4:$B$503,0)),"대장에 없는 청구번호"))</f>
        <v/>
      </c>
      <c r="D548" s="15" t="n"/>
      <c r="E548" s="18" t="n"/>
      <c r="F548" s="18" t="n"/>
    </row>
    <row r="549">
      <c r="A549" s="19" t="n"/>
      <c r="B549" s="18" t="n"/>
      <c r="C549" s="18">
        <f>IF(B549="","",IFERROR(INDEX('미수금 대장'!$C$4:$C$503,MATCH(B549,'미수금 대장'!$B$4:$B$503,0)),"대장에 없는 청구번호"))</f>
        <v/>
      </c>
      <c r="D549" s="15" t="n"/>
      <c r="E549" s="18" t="n"/>
      <c r="F549" s="18" t="n"/>
    </row>
    <row r="550">
      <c r="A550" s="19" t="n"/>
      <c r="B550" s="18" t="n"/>
      <c r="C550" s="18">
        <f>IF(B550="","",IFERROR(INDEX('미수금 대장'!$C$4:$C$503,MATCH(B550,'미수금 대장'!$B$4:$B$503,0)),"대장에 없는 청구번호"))</f>
        <v/>
      </c>
      <c r="D550" s="15" t="n"/>
      <c r="E550" s="18" t="n"/>
      <c r="F550" s="18" t="n"/>
    </row>
    <row r="551">
      <c r="A551" s="19" t="n"/>
      <c r="B551" s="18" t="n"/>
      <c r="C551" s="18">
        <f>IF(B551="","",IFERROR(INDEX('미수금 대장'!$C$4:$C$503,MATCH(B551,'미수금 대장'!$B$4:$B$503,0)),"대장에 없는 청구번호"))</f>
        <v/>
      </c>
      <c r="D551" s="15" t="n"/>
      <c r="E551" s="18" t="n"/>
      <c r="F551" s="18" t="n"/>
    </row>
    <row r="552">
      <c r="A552" s="19" t="n"/>
      <c r="B552" s="18" t="n"/>
      <c r="C552" s="18">
        <f>IF(B552="","",IFERROR(INDEX('미수금 대장'!$C$4:$C$503,MATCH(B552,'미수금 대장'!$B$4:$B$503,0)),"대장에 없는 청구번호"))</f>
        <v/>
      </c>
      <c r="D552" s="15" t="n"/>
      <c r="E552" s="18" t="n"/>
      <c r="F552" s="18" t="n"/>
    </row>
    <row r="553">
      <c r="A553" s="19" t="n"/>
      <c r="B553" s="18" t="n"/>
      <c r="C553" s="18">
        <f>IF(B553="","",IFERROR(INDEX('미수금 대장'!$C$4:$C$503,MATCH(B553,'미수금 대장'!$B$4:$B$503,0)),"대장에 없는 청구번호"))</f>
        <v/>
      </c>
      <c r="D553" s="15" t="n"/>
      <c r="E553" s="18" t="n"/>
      <c r="F553" s="18" t="n"/>
    </row>
    <row r="554">
      <c r="A554" s="19" t="n"/>
      <c r="B554" s="18" t="n"/>
      <c r="C554" s="18">
        <f>IF(B554="","",IFERROR(INDEX('미수금 대장'!$C$4:$C$503,MATCH(B554,'미수금 대장'!$B$4:$B$503,0)),"대장에 없는 청구번호"))</f>
        <v/>
      </c>
      <c r="D554" s="15" t="n"/>
      <c r="E554" s="18" t="n"/>
      <c r="F554" s="18" t="n"/>
    </row>
    <row r="555">
      <c r="A555" s="19" t="n"/>
      <c r="B555" s="18" t="n"/>
      <c r="C555" s="18">
        <f>IF(B555="","",IFERROR(INDEX('미수금 대장'!$C$4:$C$503,MATCH(B555,'미수금 대장'!$B$4:$B$503,0)),"대장에 없는 청구번호"))</f>
        <v/>
      </c>
      <c r="D555" s="15" t="n"/>
      <c r="E555" s="18" t="n"/>
      <c r="F555" s="18" t="n"/>
    </row>
    <row r="556">
      <c r="A556" s="19" t="n"/>
      <c r="B556" s="18" t="n"/>
      <c r="C556" s="18">
        <f>IF(B556="","",IFERROR(INDEX('미수금 대장'!$C$4:$C$503,MATCH(B556,'미수금 대장'!$B$4:$B$503,0)),"대장에 없는 청구번호"))</f>
        <v/>
      </c>
      <c r="D556" s="15" t="n"/>
      <c r="E556" s="18" t="n"/>
      <c r="F556" s="18" t="n"/>
    </row>
    <row r="557">
      <c r="A557" s="19" t="n"/>
      <c r="B557" s="18" t="n"/>
      <c r="C557" s="18">
        <f>IF(B557="","",IFERROR(INDEX('미수금 대장'!$C$4:$C$503,MATCH(B557,'미수금 대장'!$B$4:$B$503,0)),"대장에 없는 청구번호"))</f>
        <v/>
      </c>
      <c r="D557" s="15" t="n"/>
      <c r="E557" s="18" t="n"/>
      <c r="F557" s="18" t="n"/>
    </row>
    <row r="558">
      <c r="A558" s="19" t="n"/>
      <c r="B558" s="18" t="n"/>
      <c r="C558" s="18">
        <f>IF(B558="","",IFERROR(INDEX('미수금 대장'!$C$4:$C$503,MATCH(B558,'미수금 대장'!$B$4:$B$503,0)),"대장에 없는 청구번호"))</f>
        <v/>
      </c>
      <c r="D558" s="15" t="n"/>
      <c r="E558" s="18" t="n"/>
      <c r="F558" s="18" t="n"/>
    </row>
    <row r="559">
      <c r="A559" s="19" t="n"/>
      <c r="B559" s="18" t="n"/>
      <c r="C559" s="18">
        <f>IF(B559="","",IFERROR(INDEX('미수금 대장'!$C$4:$C$503,MATCH(B559,'미수금 대장'!$B$4:$B$503,0)),"대장에 없는 청구번호"))</f>
        <v/>
      </c>
      <c r="D559" s="15" t="n"/>
      <c r="E559" s="18" t="n"/>
      <c r="F559" s="18" t="n"/>
    </row>
    <row r="560">
      <c r="A560" s="19" t="n"/>
      <c r="B560" s="18" t="n"/>
      <c r="C560" s="18">
        <f>IF(B560="","",IFERROR(INDEX('미수금 대장'!$C$4:$C$503,MATCH(B560,'미수금 대장'!$B$4:$B$503,0)),"대장에 없는 청구번호"))</f>
        <v/>
      </c>
      <c r="D560" s="15" t="n"/>
      <c r="E560" s="18" t="n"/>
      <c r="F560" s="18" t="n"/>
    </row>
    <row r="561">
      <c r="A561" s="19" t="n"/>
      <c r="B561" s="18" t="n"/>
      <c r="C561" s="18">
        <f>IF(B561="","",IFERROR(INDEX('미수금 대장'!$C$4:$C$503,MATCH(B561,'미수금 대장'!$B$4:$B$503,0)),"대장에 없는 청구번호"))</f>
        <v/>
      </c>
      <c r="D561" s="15" t="n"/>
      <c r="E561" s="18" t="n"/>
      <c r="F561" s="18" t="n"/>
    </row>
    <row r="562">
      <c r="A562" s="19" t="n"/>
      <c r="B562" s="18" t="n"/>
      <c r="C562" s="18">
        <f>IF(B562="","",IFERROR(INDEX('미수금 대장'!$C$4:$C$503,MATCH(B562,'미수금 대장'!$B$4:$B$503,0)),"대장에 없는 청구번호"))</f>
        <v/>
      </c>
      <c r="D562" s="15" t="n"/>
      <c r="E562" s="18" t="n"/>
      <c r="F562" s="18" t="n"/>
    </row>
    <row r="563">
      <c r="A563" s="19" t="n"/>
      <c r="B563" s="18" t="n"/>
      <c r="C563" s="18">
        <f>IF(B563="","",IFERROR(INDEX('미수금 대장'!$C$4:$C$503,MATCH(B563,'미수금 대장'!$B$4:$B$503,0)),"대장에 없는 청구번호"))</f>
        <v/>
      </c>
      <c r="D563" s="15" t="n"/>
      <c r="E563" s="18" t="n"/>
      <c r="F563" s="18" t="n"/>
    </row>
    <row r="564">
      <c r="A564" s="19" t="n"/>
      <c r="B564" s="18" t="n"/>
      <c r="C564" s="18">
        <f>IF(B564="","",IFERROR(INDEX('미수금 대장'!$C$4:$C$503,MATCH(B564,'미수금 대장'!$B$4:$B$503,0)),"대장에 없는 청구번호"))</f>
        <v/>
      </c>
      <c r="D564" s="15" t="n"/>
      <c r="E564" s="18" t="n"/>
      <c r="F564" s="18" t="n"/>
    </row>
    <row r="565">
      <c r="A565" s="19" t="n"/>
      <c r="B565" s="18" t="n"/>
      <c r="C565" s="18">
        <f>IF(B565="","",IFERROR(INDEX('미수금 대장'!$C$4:$C$503,MATCH(B565,'미수금 대장'!$B$4:$B$503,0)),"대장에 없는 청구번호"))</f>
        <v/>
      </c>
      <c r="D565" s="15" t="n"/>
      <c r="E565" s="18" t="n"/>
      <c r="F565" s="18" t="n"/>
    </row>
    <row r="566">
      <c r="A566" s="19" t="n"/>
      <c r="B566" s="18" t="n"/>
      <c r="C566" s="18">
        <f>IF(B566="","",IFERROR(INDEX('미수금 대장'!$C$4:$C$503,MATCH(B566,'미수금 대장'!$B$4:$B$503,0)),"대장에 없는 청구번호"))</f>
        <v/>
      </c>
      <c r="D566" s="15" t="n"/>
      <c r="E566" s="18" t="n"/>
      <c r="F566" s="18" t="n"/>
    </row>
    <row r="567">
      <c r="A567" s="19" t="n"/>
      <c r="B567" s="18" t="n"/>
      <c r="C567" s="18">
        <f>IF(B567="","",IFERROR(INDEX('미수금 대장'!$C$4:$C$503,MATCH(B567,'미수금 대장'!$B$4:$B$503,0)),"대장에 없는 청구번호"))</f>
        <v/>
      </c>
      <c r="D567" s="15" t="n"/>
      <c r="E567" s="18" t="n"/>
      <c r="F567" s="18" t="n"/>
    </row>
    <row r="568">
      <c r="A568" s="19" t="n"/>
      <c r="B568" s="18" t="n"/>
      <c r="C568" s="18">
        <f>IF(B568="","",IFERROR(INDEX('미수금 대장'!$C$4:$C$503,MATCH(B568,'미수금 대장'!$B$4:$B$503,0)),"대장에 없는 청구번호"))</f>
        <v/>
      </c>
      <c r="D568" s="15" t="n"/>
      <c r="E568" s="18" t="n"/>
      <c r="F568" s="18" t="n"/>
    </row>
    <row r="569">
      <c r="A569" s="19" t="n"/>
      <c r="B569" s="18" t="n"/>
      <c r="C569" s="18">
        <f>IF(B569="","",IFERROR(INDEX('미수금 대장'!$C$4:$C$503,MATCH(B569,'미수금 대장'!$B$4:$B$503,0)),"대장에 없는 청구번호"))</f>
        <v/>
      </c>
      <c r="D569" s="15" t="n"/>
      <c r="E569" s="18" t="n"/>
      <c r="F569" s="18" t="n"/>
    </row>
    <row r="570">
      <c r="A570" s="19" t="n"/>
      <c r="B570" s="18" t="n"/>
      <c r="C570" s="18">
        <f>IF(B570="","",IFERROR(INDEX('미수금 대장'!$C$4:$C$503,MATCH(B570,'미수금 대장'!$B$4:$B$503,0)),"대장에 없는 청구번호"))</f>
        <v/>
      </c>
      <c r="D570" s="15" t="n"/>
      <c r="E570" s="18" t="n"/>
      <c r="F570" s="18" t="n"/>
    </row>
    <row r="571">
      <c r="A571" s="19" t="n"/>
      <c r="B571" s="18" t="n"/>
      <c r="C571" s="18">
        <f>IF(B571="","",IFERROR(INDEX('미수금 대장'!$C$4:$C$503,MATCH(B571,'미수금 대장'!$B$4:$B$503,0)),"대장에 없는 청구번호"))</f>
        <v/>
      </c>
      <c r="D571" s="15" t="n"/>
      <c r="E571" s="18" t="n"/>
      <c r="F571" s="18" t="n"/>
    </row>
    <row r="572">
      <c r="A572" s="19" t="n"/>
      <c r="B572" s="18" t="n"/>
      <c r="C572" s="18">
        <f>IF(B572="","",IFERROR(INDEX('미수금 대장'!$C$4:$C$503,MATCH(B572,'미수금 대장'!$B$4:$B$503,0)),"대장에 없는 청구번호"))</f>
        <v/>
      </c>
      <c r="D572" s="15" t="n"/>
      <c r="E572" s="18" t="n"/>
      <c r="F572" s="18" t="n"/>
    </row>
    <row r="573">
      <c r="A573" s="19" t="n"/>
      <c r="B573" s="18" t="n"/>
      <c r="C573" s="18">
        <f>IF(B573="","",IFERROR(INDEX('미수금 대장'!$C$4:$C$503,MATCH(B573,'미수금 대장'!$B$4:$B$503,0)),"대장에 없는 청구번호"))</f>
        <v/>
      </c>
      <c r="D573" s="15" t="n"/>
      <c r="E573" s="18" t="n"/>
      <c r="F573" s="18" t="n"/>
    </row>
    <row r="574">
      <c r="A574" s="19" t="n"/>
      <c r="B574" s="18" t="n"/>
      <c r="C574" s="18">
        <f>IF(B574="","",IFERROR(INDEX('미수금 대장'!$C$4:$C$503,MATCH(B574,'미수금 대장'!$B$4:$B$503,0)),"대장에 없는 청구번호"))</f>
        <v/>
      </c>
      <c r="D574" s="15" t="n"/>
      <c r="E574" s="18" t="n"/>
      <c r="F574" s="18" t="n"/>
    </row>
    <row r="575">
      <c r="A575" s="19" t="n"/>
      <c r="B575" s="18" t="n"/>
      <c r="C575" s="18">
        <f>IF(B575="","",IFERROR(INDEX('미수금 대장'!$C$4:$C$503,MATCH(B575,'미수금 대장'!$B$4:$B$503,0)),"대장에 없는 청구번호"))</f>
        <v/>
      </c>
      <c r="D575" s="15" t="n"/>
      <c r="E575" s="18" t="n"/>
      <c r="F575" s="18" t="n"/>
    </row>
    <row r="576">
      <c r="A576" s="19" t="n"/>
      <c r="B576" s="18" t="n"/>
      <c r="C576" s="18">
        <f>IF(B576="","",IFERROR(INDEX('미수금 대장'!$C$4:$C$503,MATCH(B576,'미수금 대장'!$B$4:$B$503,0)),"대장에 없는 청구번호"))</f>
        <v/>
      </c>
      <c r="D576" s="15" t="n"/>
      <c r="E576" s="18" t="n"/>
      <c r="F576" s="18" t="n"/>
    </row>
    <row r="577">
      <c r="A577" s="19" t="n"/>
      <c r="B577" s="18" t="n"/>
      <c r="C577" s="18">
        <f>IF(B577="","",IFERROR(INDEX('미수금 대장'!$C$4:$C$503,MATCH(B577,'미수금 대장'!$B$4:$B$503,0)),"대장에 없는 청구번호"))</f>
        <v/>
      </c>
      <c r="D577" s="15" t="n"/>
      <c r="E577" s="18" t="n"/>
      <c r="F577" s="18" t="n"/>
    </row>
    <row r="578">
      <c r="A578" s="19" t="n"/>
      <c r="B578" s="18" t="n"/>
      <c r="C578" s="18">
        <f>IF(B578="","",IFERROR(INDEX('미수금 대장'!$C$4:$C$503,MATCH(B578,'미수금 대장'!$B$4:$B$503,0)),"대장에 없는 청구번호"))</f>
        <v/>
      </c>
      <c r="D578" s="15" t="n"/>
      <c r="E578" s="18" t="n"/>
      <c r="F578" s="18" t="n"/>
    </row>
    <row r="579">
      <c r="A579" s="19" t="n"/>
      <c r="B579" s="18" t="n"/>
      <c r="C579" s="18">
        <f>IF(B579="","",IFERROR(INDEX('미수금 대장'!$C$4:$C$503,MATCH(B579,'미수금 대장'!$B$4:$B$503,0)),"대장에 없는 청구번호"))</f>
        <v/>
      </c>
      <c r="D579" s="15" t="n"/>
      <c r="E579" s="18" t="n"/>
      <c r="F579" s="18" t="n"/>
    </row>
    <row r="580">
      <c r="A580" s="19" t="n"/>
      <c r="B580" s="18" t="n"/>
      <c r="C580" s="18">
        <f>IF(B580="","",IFERROR(INDEX('미수금 대장'!$C$4:$C$503,MATCH(B580,'미수금 대장'!$B$4:$B$503,0)),"대장에 없는 청구번호"))</f>
        <v/>
      </c>
      <c r="D580" s="15" t="n"/>
      <c r="E580" s="18" t="n"/>
      <c r="F580" s="18" t="n"/>
    </row>
    <row r="581">
      <c r="A581" s="19" t="n"/>
      <c r="B581" s="18" t="n"/>
      <c r="C581" s="18">
        <f>IF(B581="","",IFERROR(INDEX('미수금 대장'!$C$4:$C$503,MATCH(B581,'미수금 대장'!$B$4:$B$503,0)),"대장에 없는 청구번호"))</f>
        <v/>
      </c>
      <c r="D581" s="15" t="n"/>
      <c r="E581" s="18" t="n"/>
      <c r="F581" s="18" t="n"/>
    </row>
    <row r="582">
      <c r="A582" s="19" t="n"/>
      <c r="B582" s="18" t="n"/>
      <c r="C582" s="18">
        <f>IF(B582="","",IFERROR(INDEX('미수금 대장'!$C$4:$C$503,MATCH(B582,'미수금 대장'!$B$4:$B$503,0)),"대장에 없는 청구번호"))</f>
        <v/>
      </c>
      <c r="D582" s="15" t="n"/>
      <c r="E582" s="18" t="n"/>
      <c r="F582" s="18" t="n"/>
    </row>
    <row r="583">
      <c r="A583" s="19" t="n"/>
      <c r="B583" s="18" t="n"/>
      <c r="C583" s="18">
        <f>IF(B583="","",IFERROR(INDEX('미수금 대장'!$C$4:$C$503,MATCH(B583,'미수금 대장'!$B$4:$B$503,0)),"대장에 없는 청구번호"))</f>
        <v/>
      </c>
      <c r="D583" s="15" t="n"/>
      <c r="E583" s="18" t="n"/>
      <c r="F583" s="18" t="n"/>
    </row>
    <row r="584">
      <c r="A584" s="19" t="n"/>
      <c r="B584" s="18" t="n"/>
      <c r="C584" s="18">
        <f>IF(B584="","",IFERROR(INDEX('미수금 대장'!$C$4:$C$503,MATCH(B584,'미수금 대장'!$B$4:$B$503,0)),"대장에 없는 청구번호"))</f>
        <v/>
      </c>
      <c r="D584" s="15" t="n"/>
      <c r="E584" s="18" t="n"/>
      <c r="F584" s="18" t="n"/>
    </row>
    <row r="585">
      <c r="A585" s="19" t="n"/>
      <c r="B585" s="18" t="n"/>
      <c r="C585" s="18">
        <f>IF(B585="","",IFERROR(INDEX('미수금 대장'!$C$4:$C$503,MATCH(B585,'미수금 대장'!$B$4:$B$503,0)),"대장에 없는 청구번호"))</f>
        <v/>
      </c>
      <c r="D585" s="15" t="n"/>
      <c r="E585" s="18" t="n"/>
      <c r="F585" s="18" t="n"/>
    </row>
    <row r="586">
      <c r="A586" s="19" t="n"/>
      <c r="B586" s="18" t="n"/>
      <c r="C586" s="18">
        <f>IF(B586="","",IFERROR(INDEX('미수금 대장'!$C$4:$C$503,MATCH(B586,'미수금 대장'!$B$4:$B$503,0)),"대장에 없는 청구번호"))</f>
        <v/>
      </c>
      <c r="D586" s="15" t="n"/>
      <c r="E586" s="18" t="n"/>
      <c r="F586" s="18" t="n"/>
    </row>
    <row r="587">
      <c r="A587" s="19" t="n"/>
      <c r="B587" s="18" t="n"/>
      <c r="C587" s="18">
        <f>IF(B587="","",IFERROR(INDEX('미수금 대장'!$C$4:$C$503,MATCH(B587,'미수금 대장'!$B$4:$B$503,0)),"대장에 없는 청구번호"))</f>
        <v/>
      </c>
      <c r="D587" s="15" t="n"/>
      <c r="E587" s="18" t="n"/>
      <c r="F587" s="18" t="n"/>
    </row>
    <row r="588">
      <c r="A588" s="19" t="n"/>
      <c r="B588" s="18" t="n"/>
      <c r="C588" s="18">
        <f>IF(B588="","",IFERROR(INDEX('미수금 대장'!$C$4:$C$503,MATCH(B588,'미수금 대장'!$B$4:$B$503,0)),"대장에 없는 청구번호"))</f>
        <v/>
      </c>
      <c r="D588" s="15" t="n"/>
      <c r="E588" s="18" t="n"/>
      <c r="F588" s="18" t="n"/>
    </row>
    <row r="589">
      <c r="A589" s="19" t="n"/>
      <c r="B589" s="18" t="n"/>
      <c r="C589" s="18">
        <f>IF(B589="","",IFERROR(INDEX('미수금 대장'!$C$4:$C$503,MATCH(B589,'미수금 대장'!$B$4:$B$503,0)),"대장에 없는 청구번호"))</f>
        <v/>
      </c>
      <c r="D589" s="15" t="n"/>
      <c r="E589" s="18" t="n"/>
      <c r="F589" s="18" t="n"/>
    </row>
    <row r="590">
      <c r="A590" s="19" t="n"/>
      <c r="B590" s="18" t="n"/>
      <c r="C590" s="18">
        <f>IF(B590="","",IFERROR(INDEX('미수금 대장'!$C$4:$C$503,MATCH(B590,'미수금 대장'!$B$4:$B$503,0)),"대장에 없는 청구번호"))</f>
        <v/>
      </c>
      <c r="D590" s="15" t="n"/>
      <c r="E590" s="18" t="n"/>
      <c r="F590" s="18" t="n"/>
    </row>
    <row r="591">
      <c r="A591" s="19" t="n"/>
      <c r="B591" s="18" t="n"/>
      <c r="C591" s="18">
        <f>IF(B591="","",IFERROR(INDEX('미수금 대장'!$C$4:$C$503,MATCH(B591,'미수금 대장'!$B$4:$B$503,0)),"대장에 없는 청구번호"))</f>
        <v/>
      </c>
      <c r="D591" s="15" t="n"/>
      <c r="E591" s="18" t="n"/>
      <c r="F591" s="18" t="n"/>
    </row>
    <row r="592">
      <c r="A592" s="19" t="n"/>
      <c r="B592" s="18" t="n"/>
      <c r="C592" s="18">
        <f>IF(B592="","",IFERROR(INDEX('미수금 대장'!$C$4:$C$503,MATCH(B592,'미수금 대장'!$B$4:$B$503,0)),"대장에 없는 청구번호"))</f>
        <v/>
      </c>
      <c r="D592" s="15" t="n"/>
      <c r="E592" s="18" t="n"/>
      <c r="F592" s="18" t="n"/>
    </row>
    <row r="593">
      <c r="A593" s="19" t="n"/>
      <c r="B593" s="18" t="n"/>
      <c r="C593" s="18">
        <f>IF(B593="","",IFERROR(INDEX('미수금 대장'!$C$4:$C$503,MATCH(B593,'미수금 대장'!$B$4:$B$503,0)),"대장에 없는 청구번호"))</f>
        <v/>
      </c>
      <c r="D593" s="15" t="n"/>
      <c r="E593" s="18" t="n"/>
      <c r="F593" s="18" t="n"/>
    </row>
    <row r="594">
      <c r="A594" s="19" t="n"/>
      <c r="B594" s="18" t="n"/>
      <c r="C594" s="18">
        <f>IF(B594="","",IFERROR(INDEX('미수금 대장'!$C$4:$C$503,MATCH(B594,'미수금 대장'!$B$4:$B$503,0)),"대장에 없는 청구번호"))</f>
        <v/>
      </c>
      <c r="D594" s="15" t="n"/>
      <c r="E594" s="18" t="n"/>
      <c r="F594" s="18" t="n"/>
    </row>
    <row r="595">
      <c r="A595" s="19" t="n"/>
      <c r="B595" s="18" t="n"/>
      <c r="C595" s="18">
        <f>IF(B595="","",IFERROR(INDEX('미수금 대장'!$C$4:$C$503,MATCH(B595,'미수금 대장'!$B$4:$B$503,0)),"대장에 없는 청구번호"))</f>
        <v/>
      </c>
      <c r="D595" s="15" t="n"/>
      <c r="E595" s="18" t="n"/>
      <c r="F595" s="18" t="n"/>
    </row>
    <row r="596">
      <c r="A596" s="19" t="n"/>
      <c r="B596" s="18" t="n"/>
      <c r="C596" s="18">
        <f>IF(B596="","",IFERROR(INDEX('미수금 대장'!$C$4:$C$503,MATCH(B596,'미수금 대장'!$B$4:$B$503,0)),"대장에 없는 청구번호"))</f>
        <v/>
      </c>
      <c r="D596" s="15" t="n"/>
      <c r="E596" s="18" t="n"/>
      <c r="F596" s="18" t="n"/>
    </row>
    <row r="597">
      <c r="A597" s="19" t="n"/>
      <c r="B597" s="18" t="n"/>
      <c r="C597" s="18">
        <f>IF(B597="","",IFERROR(INDEX('미수금 대장'!$C$4:$C$503,MATCH(B597,'미수금 대장'!$B$4:$B$503,0)),"대장에 없는 청구번호"))</f>
        <v/>
      </c>
      <c r="D597" s="15" t="n"/>
      <c r="E597" s="18" t="n"/>
      <c r="F597" s="18" t="n"/>
    </row>
    <row r="598">
      <c r="A598" s="19" t="n"/>
      <c r="B598" s="18" t="n"/>
      <c r="C598" s="18">
        <f>IF(B598="","",IFERROR(INDEX('미수금 대장'!$C$4:$C$503,MATCH(B598,'미수금 대장'!$B$4:$B$503,0)),"대장에 없는 청구번호"))</f>
        <v/>
      </c>
      <c r="D598" s="15" t="n"/>
      <c r="E598" s="18" t="n"/>
      <c r="F598" s="18" t="n"/>
    </row>
    <row r="599">
      <c r="A599" s="19" t="n"/>
      <c r="B599" s="18" t="n"/>
      <c r="C599" s="18">
        <f>IF(B599="","",IFERROR(INDEX('미수금 대장'!$C$4:$C$503,MATCH(B599,'미수금 대장'!$B$4:$B$503,0)),"대장에 없는 청구번호"))</f>
        <v/>
      </c>
      <c r="D599" s="15" t="n"/>
      <c r="E599" s="18" t="n"/>
      <c r="F599" s="18" t="n"/>
    </row>
    <row r="600">
      <c r="A600" s="19" t="n"/>
      <c r="B600" s="18" t="n"/>
      <c r="C600" s="18">
        <f>IF(B600="","",IFERROR(INDEX('미수금 대장'!$C$4:$C$503,MATCH(B600,'미수금 대장'!$B$4:$B$503,0)),"대장에 없는 청구번호"))</f>
        <v/>
      </c>
      <c r="D600" s="15" t="n"/>
      <c r="E600" s="18" t="n"/>
      <c r="F600" s="18" t="n"/>
    </row>
    <row r="601">
      <c r="A601" s="19" t="n"/>
      <c r="B601" s="18" t="n"/>
      <c r="C601" s="18">
        <f>IF(B601="","",IFERROR(INDEX('미수금 대장'!$C$4:$C$503,MATCH(B601,'미수금 대장'!$B$4:$B$503,0)),"대장에 없는 청구번호"))</f>
        <v/>
      </c>
      <c r="D601" s="15" t="n"/>
      <c r="E601" s="18" t="n"/>
      <c r="F601" s="18" t="n"/>
    </row>
    <row r="602">
      <c r="A602" s="19" t="n"/>
      <c r="B602" s="18" t="n"/>
      <c r="C602" s="18">
        <f>IF(B602="","",IFERROR(INDEX('미수금 대장'!$C$4:$C$503,MATCH(B602,'미수금 대장'!$B$4:$B$503,0)),"대장에 없는 청구번호"))</f>
        <v/>
      </c>
      <c r="D602" s="15" t="n"/>
      <c r="E602" s="18" t="n"/>
      <c r="F602" s="18" t="n"/>
    </row>
    <row r="603">
      <c r="A603" s="19" t="n"/>
      <c r="B603" s="18" t="n"/>
      <c r="C603" s="18">
        <f>IF(B603="","",IFERROR(INDEX('미수금 대장'!$C$4:$C$503,MATCH(B603,'미수금 대장'!$B$4:$B$503,0)),"대장에 없는 청구번호"))</f>
        <v/>
      </c>
      <c r="D603" s="15" t="n"/>
      <c r="E603" s="18" t="n"/>
      <c r="F603" s="18" t="n"/>
    </row>
    <row r="604">
      <c r="A604" s="19" t="n"/>
      <c r="B604" s="18" t="n"/>
      <c r="C604" s="18">
        <f>IF(B604="","",IFERROR(INDEX('미수금 대장'!$C$4:$C$503,MATCH(B604,'미수금 대장'!$B$4:$B$503,0)),"대장에 없는 청구번호"))</f>
        <v/>
      </c>
      <c r="D604" s="15" t="n"/>
      <c r="E604" s="18" t="n"/>
      <c r="F604" s="18" t="n"/>
    </row>
    <row r="605">
      <c r="A605" s="19" t="n"/>
      <c r="B605" s="18" t="n"/>
      <c r="C605" s="18">
        <f>IF(B605="","",IFERROR(INDEX('미수금 대장'!$C$4:$C$503,MATCH(B605,'미수금 대장'!$B$4:$B$503,0)),"대장에 없는 청구번호"))</f>
        <v/>
      </c>
      <c r="D605" s="15" t="n"/>
      <c r="E605" s="18" t="n"/>
      <c r="F605" s="18" t="n"/>
    </row>
    <row r="606">
      <c r="A606" s="19" t="n"/>
      <c r="B606" s="18" t="n"/>
      <c r="C606" s="18">
        <f>IF(B606="","",IFERROR(INDEX('미수금 대장'!$C$4:$C$503,MATCH(B606,'미수금 대장'!$B$4:$B$503,0)),"대장에 없는 청구번호"))</f>
        <v/>
      </c>
      <c r="D606" s="15" t="n"/>
      <c r="E606" s="18" t="n"/>
      <c r="F606" s="18" t="n"/>
    </row>
    <row r="607">
      <c r="A607" s="19" t="n"/>
      <c r="B607" s="18" t="n"/>
      <c r="C607" s="18">
        <f>IF(B607="","",IFERROR(INDEX('미수금 대장'!$C$4:$C$503,MATCH(B607,'미수금 대장'!$B$4:$B$503,0)),"대장에 없는 청구번호"))</f>
        <v/>
      </c>
      <c r="D607" s="15" t="n"/>
      <c r="E607" s="18" t="n"/>
      <c r="F607" s="18" t="n"/>
    </row>
    <row r="608">
      <c r="A608" s="19" t="n"/>
      <c r="B608" s="18" t="n"/>
      <c r="C608" s="18">
        <f>IF(B608="","",IFERROR(INDEX('미수금 대장'!$C$4:$C$503,MATCH(B608,'미수금 대장'!$B$4:$B$503,0)),"대장에 없는 청구번호"))</f>
        <v/>
      </c>
      <c r="D608" s="15" t="n"/>
      <c r="E608" s="18" t="n"/>
      <c r="F608" s="18" t="n"/>
    </row>
    <row r="609">
      <c r="A609" s="19" t="n"/>
      <c r="B609" s="18" t="n"/>
      <c r="C609" s="18">
        <f>IF(B609="","",IFERROR(INDEX('미수금 대장'!$C$4:$C$503,MATCH(B609,'미수금 대장'!$B$4:$B$503,0)),"대장에 없는 청구번호"))</f>
        <v/>
      </c>
      <c r="D609" s="15" t="n"/>
      <c r="E609" s="18" t="n"/>
      <c r="F609" s="18" t="n"/>
    </row>
    <row r="610">
      <c r="A610" s="19" t="n"/>
      <c r="B610" s="18" t="n"/>
      <c r="C610" s="18">
        <f>IF(B610="","",IFERROR(INDEX('미수금 대장'!$C$4:$C$503,MATCH(B610,'미수금 대장'!$B$4:$B$503,0)),"대장에 없는 청구번호"))</f>
        <v/>
      </c>
      <c r="D610" s="15" t="n"/>
      <c r="E610" s="18" t="n"/>
      <c r="F610" s="18" t="n"/>
    </row>
    <row r="611">
      <c r="A611" s="19" t="n"/>
      <c r="B611" s="18" t="n"/>
      <c r="C611" s="18">
        <f>IF(B611="","",IFERROR(INDEX('미수금 대장'!$C$4:$C$503,MATCH(B611,'미수금 대장'!$B$4:$B$503,0)),"대장에 없는 청구번호"))</f>
        <v/>
      </c>
      <c r="D611" s="15" t="n"/>
      <c r="E611" s="18" t="n"/>
      <c r="F611" s="18" t="n"/>
    </row>
    <row r="612">
      <c r="A612" s="19" t="n"/>
      <c r="B612" s="18" t="n"/>
      <c r="C612" s="18">
        <f>IF(B612="","",IFERROR(INDEX('미수금 대장'!$C$4:$C$503,MATCH(B612,'미수금 대장'!$B$4:$B$503,0)),"대장에 없는 청구번호"))</f>
        <v/>
      </c>
      <c r="D612" s="15" t="n"/>
      <c r="E612" s="18" t="n"/>
      <c r="F612" s="18" t="n"/>
    </row>
    <row r="613">
      <c r="A613" s="19" t="n"/>
      <c r="B613" s="18" t="n"/>
      <c r="C613" s="18">
        <f>IF(B613="","",IFERROR(INDEX('미수금 대장'!$C$4:$C$503,MATCH(B613,'미수금 대장'!$B$4:$B$503,0)),"대장에 없는 청구번호"))</f>
        <v/>
      </c>
      <c r="D613" s="15" t="n"/>
      <c r="E613" s="18" t="n"/>
      <c r="F613" s="18" t="n"/>
    </row>
    <row r="614">
      <c r="A614" s="19" t="n"/>
      <c r="B614" s="18" t="n"/>
      <c r="C614" s="18">
        <f>IF(B614="","",IFERROR(INDEX('미수금 대장'!$C$4:$C$503,MATCH(B614,'미수금 대장'!$B$4:$B$503,0)),"대장에 없는 청구번호"))</f>
        <v/>
      </c>
      <c r="D614" s="15" t="n"/>
      <c r="E614" s="18" t="n"/>
      <c r="F614" s="18" t="n"/>
    </row>
    <row r="615">
      <c r="A615" s="19" t="n"/>
      <c r="B615" s="18" t="n"/>
      <c r="C615" s="18">
        <f>IF(B615="","",IFERROR(INDEX('미수금 대장'!$C$4:$C$503,MATCH(B615,'미수금 대장'!$B$4:$B$503,0)),"대장에 없는 청구번호"))</f>
        <v/>
      </c>
      <c r="D615" s="15" t="n"/>
      <c r="E615" s="18" t="n"/>
      <c r="F615" s="18" t="n"/>
    </row>
    <row r="616">
      <c r="A616" s="19" t="n"/>
      <c r="B616" s="18" t="n"/>
      <c r="C616" s="18">
        <f>IF(B616="","",IFERROR(INDEX('미수금 대장'!$C$4:$C$503,MATCH(B616,'미수금 대장'!$B$4:$B$503,0)),"대장에 없는 청구번호"))</f>
        <v/>
      </c>
      <c r="D616" s="15" t="n"/>
      <c r="E616" s="18" t="n"/>
      <c r="F616" s="18" t="n"/>
    </row>
    <row r="617">
      <c r="A617" s="19" t="n"/>
      <c r="B617" s="18" t="n"/>
      <c r="C617" s="18">
        <f>IF(B617="","",IFERROR(INDEX('미수금 대장'!$C$4:$C$503,MATCH(B617,'미수금 대장'!$B$4:$B$503,0)),"대장에 없는 청구번호"))</f>
        <v/>
      </c>
      <c r="D617" s="15" t="n"/>
      <c r="E617" s="18" t="n"/>
      <c r="F617" s="18" t="n"/>
    </row>
    <row r="618">
      <c r="A618" s="19" t="n"/>
      <c r="B618" s="18" t="n"/>
      <c r="C618" s="18">
        <f>IF(B618="","",IFERROR(INDEX('미수금 대장'!$C$4:$C$503,MATCH(B618,'미수금 대장'!$B$4:$B$503,0)),"대장에 없는 청구번호"))</f>
        <v/>
      </c>
      <c r="D618" s="15" t="n"/>
      <c r="E618" s="18" t="n"/>
      <c r="F618" s="18" t="n"/>
    </row>
    <row r="619">
      <c r="A619" s="19" t="n"/>
      <c r="B619" s="18" t="n"/>
      <c r="C619" s="18">
        <f>IF(B619="","",IFERROR(INDEX('미수금 대장'!$C$4:$C$503,MATCH(B619,'미수금 대장'!$B$4:$B$503,0)),"대장에 없는 청구번호"))</f>
        <v/>
      </c>
      <c r="D619" s="15" t="n"/>
      <c r="E619" s="18" t="n"/>
      <c r="F619" s="18" t="n"/>
    </row>
    <row r="620">
      <c r="A620" s="19" t="n"/>
      <c r="B620" s="18" t="n"/>
      <c r="C620" s="18">
        <f>IF(B620="","",IFERROR(INDEX('미수금 대장'!$C$4:$C$503,MATCH(B620,'미수금 대장'!$B$4:$B$503,0)),"대장에 없는 청구번호"))</f>
        <v/>
      </c>
      <c r="D620" s="15" t="n"/>
      <c r="E620" s="18" t="n"/>
      <c r="F620" s="18" t="n"/>
    </row>
    <row r="621">
      <c r="A621" s="19" t="n"/>
      <c r="B621" s="18" t="n"/>
      <c r="C621" s="18">
        <f>IF(B621="","",IFERROR(INDEX('미수금 대장'!$C$4:$C$503,MATCH(B621,'미수금 대장'!$B$4:$B$503,0)),"대장에 없는 청구번호"))</f>
        <v/>
      </c>
      <c r="D621" s="15" t="n"/>
      <c r="E621" s="18" t="n"/>
      <c r="F621" s="18" t="n"/>
    </row>
    <row r="622">
      <c r="A622" s="19" t="n"/>
      <c r="B622" s="18" t="n"/>
      <c r="C622" s="18">
        <f>IF(B622="","",IFERROR(INDEX('미수금 대장'!$C$4:$C$503,MATCH(B622,'미수금 대장'!$B$4:$B$503,0)),"대장에 없는 청구번호"))</f>
        <v/>
      </c>
      <c r="D622" s="15" t="n"/>
      <c r="E622" s="18" t="n"/>
      <c r="F622" s="18" t="n"/>
    </row>
    <row r="623">
      <c r="A623" s="19" t="n"/>
      <c r="B623" s="18" t="n"/>
      <c r="C623" s="18">
        <f>IF(B623="","",IFERROR(INDEX('미수금 대장'!$C$4:$C$503,MATCH(B623,'미수금 대장'!$B$4:$B$503,0)),"대장에 없는 청구번호"))</f>
        <v/>
      </c>
      <c r="D623" s="15" t="n"/>
      <c r="E623" s="18" t="n"/>
      <c r="F623" s="18" t="n"/>
    </row>
    <row r="624">
      <c r="A624" s="19" t="n"/>
      <c r="B624" s="18" t="n"/>
      <c r="C624" s="18">
        <f>IF(B624="","",IFERROR(INDEX('미수금 대장'!$C$4:$C$503,MATCH(B624,'미수금 대장'!$B$4:$B$503,0)),"대장에 없는 청구번호"))</f>
        <v/>
      </c>
      <c r="D624" s="15" t="n"/>
      <c r="E624" s="18" t="n"/>
      <c r="F624" s="18" t="n"/>
    </row>
    <row r="625">
      <c r="A625" s="19" t="n"/>
      <c r="B625" s="18" t="n"/>
      <c r="C625" s="18">
        <f>IF(B625="","",IFERROR(INDEX('미수금 대장'!$C$4:$C$503,MATCH(B625,'미수금 대장'!$B$4:$B$503,0)),"대장에 없는 청구번호"))</f>
        <v/>
      </c>
      <c r="D625" s="15" t="n"/>
      <c r="E625" s="18" t="n"/>
      <c r="F625" s="18" t="n"/>
    </row>
    <row r="626">
      <c r="A626" s="19" t="n"/>
      <c r="B626" s="18" t="n"/>
      <c r="C626" s="18">
        <f>IF(B626="","",IFERROR(INDEX('미수금 대장'!$C$4:$C$503,MATCH(B626,'미수금 대장'!$B$4:$B$503,0)),"대장에 없는 청구번호"))</f>
        <v/>
      </c>
      <c r="D626" s="15" t="n"/>
      <c r="E626" s="18" t="n"/>
      <c r="F626" s="18" t="n"/>
    </row>
    <row r="627">
      <c r="A627" s="19" t="n"/>
      <c r="B627" s="18" t="n"/>
      <c r="C627" s="18">
        <f>IF(B627="","",IFERROR(INDEX('미수금 대장'!$C$4:$C$503,MATCH(B627,'미수금 대장'!$B$4:$B$503,0)),"대장에 없는 청구번호"))</f>
        <v/>
      </c>
      <c r="D627" s="15" t="n"/>
      <c r="E627" s="18" t="n"/>
      <c r="F627" s="18" t="n"/>
    </row>
    <row r="628">
      <c r="A628" s="19" t="n"/>
      <c r="B628" s="18" t="n"/>
      <c r="C628" s="18">
        <f>IF(B628="","",IFERROR(INDEX('미수금 대장'!$C$4:$C$503,MATCH(B628,'미수금 대장'!$B$4:$B$503,0)),"대장에 없는 청구번호"))</f>
        <v/>
      </c>
      <c r="D628" s="15" t="n"/>
      <c r="E628" s="18" t="n"/>
      <c r="F628" s="18" t="n"/>
    </row>
    <row r="629">
      <c r="A629" s="19" t="n"/>
      <c r="B629" s="18" t="n"/>
      <c r="C629" s="18">
        <f>IF(B629="","",IFERROR(INDEX('미수금 대장'!$C$4:$C$503,MATCH(B629,'미수금 대장'!$B$4:$B$503,0)),"대장에 없는 청구번호"))</f>
        <v/>
      </c>
      <c r="D629" s="15" t="n"/>
      <c r="E629" s="18" t="n"/>
      <c r="F629" s="18" t="n"/>
    </row>
    <row r="630">
      <c r="A630" s="19" t="n"/>
      <c r="B630" s="18" t="n"/>
      <c r="C630" s="18">
        <f>IF(B630="","",IFERROR(INDEX('미수금 대장'!$C$4:$C$503,MATCH(B630,'미수금 대장'!$B$4:$B$503,0)),"대장에 없는 청구번호"))</f>
        <v/>
      </c>
      <c r="D630" s="15" t="n"/>
      <c r="E630" s="18" t="n"/>
      <c r="F630" s="18" t="n"/>
    </row>
    <row r="631">
      <c r="A631" s="19" t="n"/>
      <c r="B631" s="18" t="n"/>
      <c r="C631" s="18">
        <f>IF(B631="","",IFERROR(INDEX('미수금 대장'!$C$4:$C$503,MATCH(B631,'미수금 대장'!$B$4:$B$503,0)),"대장에 없는 청구번호"))</f>
        <v/>
      </c>
      <c r="D631" s="15" t="n"/>
      <c r="E631" s="18" t="n"/>
      <c r="F631" s="18" t="n"/>
    </row>
    <row r="632">
      <c r="A632" s="19" t="n"/>
      <c r="B632" s="18" t="n"/>
      <c r="C632" s="18">
        <f>IF(B632="","",IFERROR(INDEX('미수금 대장'!$C$4:$C$503,MATCH(B632,'미수금 대장'!$B$4:$B$503,0)),"대장에 없는 청구번호"))</f>
        <v/>
      </c>
      <c r="D632" s="15" t="n"/>
      <c r="E632" s="18" t="n"/>
      <c r="F632" s="18" t="n"/>
    </row>
    <row r="633">
      <c r="A633" s="19" t="n"/>
      <c r="B633" s="18" t="n"/>
      <c r="C633" s="18">
        <f>IF(B633="","",IFERROR(INDEX('미수금 대장'!$C$4:$C$503,MATCH(B633,'미수금 대장'!$B$4:$B$503,0)),"대장에 없는 청구번호"))</f>
        <v/>
      </c>
      <c r="D633" s="15" t="n"/>
      <c r="E633" s="18" t="n"/>
      <c r="F633" s="18" t="n"/>
    </row>
    <row r="634">
      <c r="A634" s="19" t="n"/>
      <c r="B634" s="18" t="n"/>
      <c r="C634" s="18">
        <f>IF(B634="","",IFERROR(INDEX('미수금 대장'!$C$4:$C$503,MATCH(B634,'미수금 대장'!$B$4:$B$503,0)),"대장에 없는 청구번호"))</f>
        <v/>
      </c>
      <c r="D634" s="15" t="n"/>
      <c r="E634" s="18" t="n"/>
      <c r="F634" s="18" t="n"/>
    </row>
    <row r="635">
      <c r="A635" s="19" t="n"/>
      <c r="B635" s="18" t="n"/>
      <c r="C635" s="18">
        <f>IF(B635="","",IFERROR(INDEX('미수금 대장'!$C$4:$C$503,MATCH(B635,'미수금 대장'!$B$4:$B$503,0)),"대장에 없는 청구번호"))</f>
        <v/>
      </c>
      <c r="D635" s="15" t="n"/>
      <c r="E635" s="18" t="n"/>
      <c r="F635" s="18" t="n"/>
    </row>
    <row r="636">
      <c r="A636" s="19" t="n"/>
      <c r="B636" s="18" t="n"/>
      <c r="C636" s="18">
        <f>IF(B636="","",IFERROR(INDEX('미수금 대장'!$C$4:$C$503,MATCH(B636,'미수금 대장'!$B$4:$B$503,0)),"대장에 없는 청구번호"))</f>
        <v/>
      </c>
      <c r="D636" s="15" t="n"/>
      <c r="E636" s="18" t="n"/>
      <c r="F636" s="18" t="n"/>
    </row>
    <row r="637">
      <c r="A637" s="19" t="n"/>
      <c r="B637" s="18" t="n"/>
      <c r="C637" s="18">
        <f>IF(B637="","",IFERROR(INDEX('미수금 대장'!$C$4:$C$503,MATCH(B637,'미수금 대장'!$B$4:$B$503,0)),"대장에 없는 청구번호"))</f>
        <v/>
      </c>
      <c r="D637" s="15" t="n"/>
      <c r="E637" s="18" t="n"/>
      <c r="F637" s="18" t="n"/>
    </row>
    <row r="638">
      <c r="A638" s="19" t="n"/>
      <c r="B638" s="18" t="n"/>
      <c r="C638" s="18">
        <f>IF(B638="","",IFERROR(INDEX('미수금 대장'!$C$4:$C$503,MATCH(B638,'미수금 대장'!$B$4:$B$503,0)),"대장에 없는 청구번호"))</f>
        <v/>
      </c>
      <c r="D638" s="15" t="n"/>
      <c r="E638" s="18" t="n"/>
      <c r="F638" s="18" t="n"/>
    </row>
    <row r="639">
      <c r="A639" s="19" t="n"/>
      <c r="B639" s="18" t="n"/>
      <c r="C639" s="18">
        <f>IF(B639="","",IFERROR(INDEX('미수금 대장'!$C$4:$C$503,MATCH(B639,'미수금 대장'!$B$4:$B$503,0)),"대장에 없는 청구번호"))</f>
        <v/>
      </c>
      <c r="D639" s="15" t="n"/>
      <c r="E639" s="18" t="n"/>
      <c r="F639" s="18" t="n"/>
    </row>
    <row r="640">
      <c r="A640" s="19" t="n"/>
      <c r="B640" s="18" t="n"/>
      <c r="C640" s="18">
        <f>IF(B640="","",IFERROR(INDEX('미수금 대장'!$C$4:$C$503,MATCH(B640,'미수금 대장'!$B$4:$B$503,0)),"대장에 없는 청구번호"))</f>
        <v/>
      </c>
      <c r="D640" s="15" t="n"/>
      <c r="E640" s="18" t="n"/>
      <c r="F640" s="18" t="n"/>
    </row>
    <row r="641">
      <c r="A641" s="19" t="n"/>
      <c r="B641" s="18" t="n"/>
      <c r="C641" s="18">
        <f>IF(B641="","",IFERROR(INDEX('미수금 대장'!$C$4:$C$503,MATCH(B641,'미수금 대장'!$B$4:$B$503,0)),"대장에 없는 청구번호"))</f>
        <v/>
      </c>
      <c r="D641" s="15" t="n"/>
      <c r="E641" s="18" t="n"/>
      <c r="F641" s="18" t="n"/>
    </row>
    <row r="642">
      <c r="A642" s="19" t="n"/>
      <c r="B642" s="18" t="n"/>
      <c r="C642" s="18">
        <f>IF(B642="","",IFERROR(INDEX('미수금 대장'!$C$4:$C$503,MATCH(B642,'미수금 대장'!$B$4:$B$503,0)),"대장에 없는 청구번호"))</f>
        <v/>
      </c>
      <c r="D642" s="15" t="n"/>
      <c r="E642" s="18" t="n"/>
      <c r="F642" s="18" t="n"/>
    </row>
    <row r="643">
      <c r="A643" s="19" t="n"/>
      <c r="B643" s="18" t="n"/>
      <c r="C643" s="18">
        <f>IF(B643="","",IFERROR(INDEX('미수금 대장'!$C$4:$C$503,MATCH(B643,'미수금 대장'!$B$4:$B$503,0)),"대장에 없는 청구번호"))</f>
        <v/>
      </c>
      <c r="D643" s="15" t="n"/>
      <c r="E643" s="18" t="n"/>
      <c r="F643" s="18" t="n"/>
    </row>
    <row r="644">
      <c r="A644" s="19" t="n"/>
      <c r="B644" s="18" t="n"/>
      <c r="C644" s="18">
        <f>IF(B644="","",IFERROR(INDEX('미수금 대장'!$C$4:$C$503,MATCH(B644,'미수금 대장'!$B$4:$B$503,0)),"대장에 없는 청구번호"))</f>
        <v/>
      </c>
      <c r="D644" s="15" t="n"/>
      <c r="E644" s="18" t="n"/>
      <c r="F644" s="18" t="n"/>
    </row>
    <row r="645">
      <c r="A645" s="19" t="n"/>
      <c r="B645" s="18" t="n"/>
      <c r="C645" s="18">
        <f>IF(B645="","",IFERROR(INDEX('미수금 대장'!$C$4:$C$503,MATCH(B645,'미수금 대장'!$B$4:$B$503,0)),"대장에 없는 청구번호"))</f>
        <v/>
      </c>
      <c r="D645" s="15" t="n"/>
      <c r="E645" s="18" t="n"/>
      <c r="F645" s="18" t="n"/>
    </row>
    <row r="646">
      <c r="A646" s="19" t="n"/>
      <c r="B646" s="18" t="n"/>
      <c r="C646" s="18">
        <f>IF(B646="","",IFERROR(INDEX('미수금 대장'!$C$4:$C$503,MATCH(B646,'미수금 대장'!$B$4:$B$503,0)),"대장에 없는 청구번호"))</f>
        <v/>
      </c>
      <c r="D646" s="15" t="n"/>
      <c r="E646" s="18" t="n"/>
      <c r="F646" s="18" t="n"/>
    </row>
    <row r="647">
      <c r="A647" s="19" t="n"/>
      <c r="B647" s="18" t="n"/>
      <c r="C647" s="18">
        <f>IF(B647="","",IFERROR(INDEX('미수금 대장'!$C$4:$C$503,MATCH(B647,'미수금 대장'!$B$4:$B$503,0)),"대장에 없는 청구번호"))</f>
        <v/>
      </c>
      <c r="D647" s="15" t="n"/>
      <c r="E647" s="18" t="n"/>
      <c r="F647" s="18" t="n"/>
    </row>
    <row r="648">
      <c r="A648" s="19" t="n"/>
      <c r="B648" s="18" t="n"/>
      <c r="C648" s="18">
        <f>IF(B648="","",IFERROR(INDEX('미수금 대장'!$C$4:$C$503,MATCH(B648,'미수금 대장'!$B$4:$B$503,0)),"대장에 없는 청구번호"))</f>
        <v/>
      </c>
      <c r="D648" s="15" t="n"/>
      <c r="E648" s="18" t="n"/>
      <c r="F648" s="18" t="n"/>
    </row>
    <row r="649">
      <c r="A649" s="19" t="n"/>
      <c r="B649" s="18" t="n"/>
      <c r="C649" s="18">
        <f>IF(B649="","",IFERROR(INDEX('미수금 대장'!$C$4:$C$503,MATCH(B649,'미수금 대장'!$B$4:$B$503,0)),"대장에 없는 청구번호"))</f>
        <v/>
      </c>
      <c r="D649" s="15" t="n"/>
      <c r="E649" s="18" t="n"/>
      <c r="F649" s="18" t="n"/>
    </row>
    <row r="650">
      <c r="A650" s="19" t="n"/>
      <c r="B650" s="18" t="n"/>
      <c r="C650" s="18">
        <f>IF(B650="","",IFERROR(INDEX('미수금 대장'!$C$4:$C$503,MATCH(B650,'미수금 대장'!$B$4:$B$503,0)),"대장에 없는 청구번호"))</f>
        <v/>
      </c>
      <c r="D650" s="15" t="n"/>
      <c r="E650" s="18" t="n"/>
      <c r="F650" s="18" t="n"/>
    </row>
    <row r="651">
      <c r="A651" s="19" t="n"/>
      <c r="B651" s="18" t="n"/>
      <c r="C651" s="18">
        <f>IF(B651="","",IFERROR(INDEX('미수금 대장'!$C$4:$C$503,MATCH(B651,'미수금 대장'!$B$4:$B$503,0)),"대장에 없는 청구번호"))</f>
        <v/>
      </c>
      <c r="D651" s="15" t="n"/>
      <c r="E651" s="18" t="n"/>
      <c r="F651" s="18" t="n"/>
    </row>
    <row r="652">
      <c r="A652" s="19" t="n"/>
      <c r="B652" s="18" t="n"/>
      <c r="C652" s="18">
        <f>IF(B652="","",IFERROR(INDEX('미수금 대장'!$C$4:$C$503,MATCH(B652,'미수금 대장'!$B$4:$B$503,0)),"대장에 없는 청구번호"))</f>
        <v/>
      </c>
      <c r="D652" s="15" t="n"/>
      <c r="E652" s="18" t="n"/>
      <c r="F652" s="18" t="n"/>
    </row>
    <row r="653">
      <c r="A653" s="19" t="n"/>
      <c r="B653" s="18" t="n"/>
      <c r="C653" s="18">
        <f>IF(B653="","",IFERROR(INDEX('미수금 대장'!$C$4:$C$503,MATCH(B653,'미수금 대장'!$B$4:$B$503,0)),"대장에 없는 청구번호"))</f>
        <v/>
      </c>
      <c r="D653" s="15" t="n"/>
      <c r="E653" s="18" t="n"/>
      <c r="F653" s="18" t="n"/>
    </row>
    <row r="654">
      <c r="A654" s="19" t="n"/>
      <c r="B654" s="18" t="n"/>
      <c r="C654" s="18">
        <f>IF(B654="","",IFERROR(INDEX('미수금 대장'!$C$4:$C$503,MATCH(B654,'미수금 대장'!$B$4:$B$503,0)),"대장에 없는 청구번호"))</f>
        <v/>
      </c>
      <c r="D654" s="15" t="n"/>
      <c r="E654" s="18" t="n"/>
      <c r="F654" s="18" t="n"/>
    </row>
    <row r="655">
      <c r="A655" s="19" t="n"/>
      <c r="B655" s="18" t="n"/>
      <c r="C655" s="18">
        <f>IF(B655="","",IFERROR(INDEX('미수금 대장'!$C$4:$C$503,MATCH(B655,'미수금 대장'!$B$4:$B$503,0)),"대장에 없는 청구번호"))</f>
        <v/>
      </c>
      <c r="D655" s="15" t="n"/>
      <c r="E655" s="18" t="n"/>
      <c r="F655" s="18" t="n"/>
    </row>
    <row r="656">
      <c r="A656" s="19" t="n"/>
      <c r="B656" s="18" t="n"/>
      <c r="C656" s="18">
        <f>IF(B656="","",IFERROR(INDEX('미수금 대장'!$C$4:$C$503,MATCH(B656,'미수금 대장'!$B$4:$B$503,0)),"대장에 없는 청구번호"))</f>
        <v/>
      </c>
      <c r="D656" s="15" t="n"/>
      <c r="E656" s="18" t="n"/>
      <c r="F656" s="18" t="n"/>
    </row>
    <row r="657">
      <c r="A657" s="19" t="n"/>
      <c r="B657" s="18" t="n"/>
      <c r="C657" s="18">
        <f>IF(B657="","",IFERROR(INDEX('미수금 대장'!$C$4:$C$503,MATCH(B657,'미수금 대장'!$B$4:$B$503,0)),"대장에 없는 청구번호"))</f>
        <v/>
      </c>
      <c r="D657" s="15" t="n"/>
      <c r="E657" s="18" t="n"/>
      <c r="F657" s="18" t="n"/>
    </row>
    <row r="658">
      <c r="A658" s="19" t="n"/>
      <c r="B658" s="18" t="n"/>
      <c r="C658" s="18">
        <f>IF(B658="","",IFERROR(INDEX('미수금 대장'!$C$4:$C$503,MATCH(B658,'미수금 대장'!$B$4:$B$503,0)),"대장에 없는 청구번호"))</f>
        <v/>
      </c>
      <c r="D658" s="15" t="n"/>
      <c r="E658" s="18" t="n"/>
      <c r="F658" s="18" t="n"/>
    </row>
    <row r="659">
      <c r="A659" s="19" t="n"/>
      <c r="B659" s="18" t="n"/>
      <c r="C659" s="18">
        <f>IF(B659="","",IFERROR(INDEX('미수금 대장'!$C$4:$C$503,MATCH(B659,'미수금 대장'!$B$4:$B$503,0)),"대장에 없는 청구번호"))</f>
        <v/>
      </c>
      <c r="D659" s="15" t="n"/>
      <c r="E659" s="18" t="n"/>
      <c r="F659" s="18" t="n"/>
    </row>
    <row r="660">
      <c r="A660" s="19" t="n"/>
      <c r="B660" s="18" t="n"/>
      <c r="C660" s="18">
        <f>IF(B660="","",IFERROR(INDEX('미수금 대장'!$C$4:$C$503,MATCH(B660,'미수금 대장'!$B$4:$B$503,0)),"대장에 없는 청구번호"))</f>
        <v/>
      </c>
      <c r="D660" s="15" t="n"/>
      <c r="E660" s="18" t="n"/>
      <c r="F660" s="18" t="n"/>
    </row>
    <row r="661">
      <c r="A661" s="19" t="n"/>
      <c r="B661" s="18" t="n"/>
      <c r="C661" s="18">
        <f>IF(B661="","",IFERROR(INDEX('미수금 대장'!$C$4:$C$503,MATCH(B661,'미수금 대장'!$B$4:$B$503,0)),"대장에 없는 청구번호"))</f>
        <v/>
      </c>
      <c r="D661" s="15" t="n"/>
      <c r="E661" s="18" t="n"/>
      <c r="F661" s="18" t="n"/>
    </row>
    <row r="662">
      <c r="A662" s="19" t="n"/>
      <c r="B662" s="18" t="n"/>
      <c r="C662" s="18">
        <f>IF(B662="","",IFERROR(INDEX('미수금 대장'!$C$4:$C$503,MATCH(B662,'미수금 대장'!$B$4:$B$503,0)),"대장에 없는 청구번호"))</f>
        <v/>
      </c>
      <c r="D662" s="15" t="n"/>
      <c r="E662" s="18" t="n"/>
      <c r="F662" s="18" t="n"/>
    </row>
    <row r="663">
      <c r="A663" s="19" t="n"/>
      <c r="B663" s="18" t="n"/>
      <c r="C663" s="18">
        <f>IF(B663="","",IFERROR(INDEX('미수금 대장'!$C$4:$C$503,MATCH(B663,'미수금 대장'!$B$4:$B$503,0)),"대장에 없는 청구번호"))</f>
        <v/>
      </c>
      <c r="D663" s="15" t="n"/>
      <c r="E663" s="18" t="n"/>
      <c r="F663" s="18" t="n"/>
    </row>
    <row r="664">
      <c r="A664" s="19" t="n"/>
      <c r="B664" s="18" t="n"/>
      <c r="C664" s="18">
        <f>IF(B664="","",IFERROR(INDEX('미수금 대장'!$C$4:$C$503,MATCH(B664,'미수금 대장'!$B$4:$B$503,0)),"대장에 없는 청구번호"))</f>
        <v/>
      </c>
      <c r="D664" s="15" t="n"/>
      <c r="E664" s="18" t="n"/>
      <c r="F664" s="18" t="n"/>
    </row>
    <row r="665">
      <c r="A665" s="19" t="n"/>
      <c r="B665" s="18" t="n"/>
      <c r="C665" s="18">
        <f>IF(B665="","",IFERROR(INDEX('미수금 대장'!$C$4:$C$503,MATCH(B665,'미수금 대장'!$B$4:$B$503,0)),"대장에 없는 청구번호"))</f>
        <v/>
      </c>
      <c r="D665" s="15" t="n"/>
      <c r="E665" s="18" t="n"/>
      <c r="F665" s="18" t="n"/>
    </row>
    <row r="666">
      <c r="A666" s="19" t="n"/>
      <c r="B666" s="18" t="n"/>
      <c r="C666" s="18">
        <f>IF(B666="","",IFERROR(INDEX('미수금 대장'!$C$4:$C$503,MATCH(B666,'미수금 대장'!$B$4:$B$503,0)),"대장에 없는 청구번호"))</f>
        <v/>
      </c>
      <c r="D666" s="15" t="n"/>
      <c r="E666" s="18" t="n"/>
      <c r="F666" s="18" t="n"/>
    </row>
    <row r="667">
      <c r="A667" s="19" t="n"/>
      <c r="B667" s="18" t="n"/>
      <c r="C667" s="18">
        <f>IF(B667="","",IFERROR(INDEX('미수금 대장'!$C$4:$C$503,MATCH(B667,'미수금 대장'!$B$4:$B$503,0)),"대장에 없는 청구번호"))</f>
        <v/>
      </c>
      <c r="D667" s="15" t="n"/>
      <c r="E667" s="18" t="n"/>
      <c r="F667" s="18" t="n"/>
    </row>
    <row r="668">
      <c r="A668" s="19" t="n"/>
      <c r="B668" s="18" t="n"/>
      <c r="C668" s="18">
        <f>IF(B668="","",IFERROR(INDEX('미수금 대장'!$C$4:$C$503,MATCH(B668,'미수금 대장'!$B$4:$B$503,0)),"대장에 없는 청구번호"))</f>
        <v/>
      </c>
      <c r="D668" s="15" t="n"/>
      <c r="E668" s="18" t="n"/>
      <c r="F668" s="18" t="n"/>
    </row>
    <row r="669">
      <c r="A669" s="19" t="n"/>
      <c r="B669" s="18" t="n"/>
      <c r="C669" s="18">
        <f>IF(B669="","",IFERROR(INDEX('미수금 대장'!$C$4:$C$503,MATCH(B669,'미수금 대장'!$B$4:$B$503,0)),"대장에 없는 청구번호"))</f>
        <v/>
      </c>
      <c r="D669" s="15" t="n"/>
      <c r="E669" s="18" t="n"/>
      <c r="F669" s="18" t="n"/>
    </row>
    <row r="670">
      <c r="A670" s="19" t="n"/>
      <c r="B670" s="18" t="n"/>
      <c r="C670" s="18">
        <f>IF(B670="","",IFERROR(INDEX('미수금 대장'!$C$4:$C$503,MATCH(B670,'미수금 대장'!$B$4:$B$503,0)),"대장에 없는 청구번호"))</f>
        <v/>
      </c>
      <c r="D670" s="15" t="n"/>
      <c r="E670" s="18" t="n"/>
      <c r="F670" s="18" t="n"/>
    </row>
    <row r="671">
      <c r="A671" s="19" t="n"/>
      <c r="B671" s="18" t="n"/>
      <c r="C671" s="18">
        <f>IF(B671="","",IFERROR(INDEX('미수금 대장'!$C$4:$C$503,MATCH(B671,'미수금 대장'!$B$4:$B$503,0)),"대장에 없는 청구번호"))</f>
        <v/>
      </c>
      <c r="D671" s="15" t="n"/>
      <c r="E671" s="18" t="n"/>
      <c r="F671" s="18" t="n"/>
    </row>
    <row r="672">
      <c r="A672" s="19" t="n"/>
      <c r="B672" s="18" t="n"/>
      <c r="C672" s="18">
        <f>IF(B672="","",IFERROR(INDEX('미수금 대장'!$C$4:$C$503,MATCH(B672,'미수금 대장'!$B$4:$B$503,0)),"대장에 없는 청구번호"))</f>
        <v/>
      </c>
      <c r="D672" s="15" t="n"/>
      <c r="E672" s="18" t="n"/>
      <c r="F672" s="18" t="n"/>
    </row>
    <row r="673">
      <c r="A673" s="19" t="n"/>
      <c r="B673" s="18" t="n"/>
      <c r="C673" s="18">
        <f>IF(B673="","",IFERROR(INDEX('미수금 대장'!$C$4:$C$503,MATCH(B673,'미수금 대장'!$B$4:$B$503,0)),"대장에 없는 청구번호"))</f>
        <v/>
      </c>
      <c r="D673" s="15" t="n"/>
      <c r="E673" s="18" t="n"/>
      <c r="F673" s="18" t="n"/>
    </row>
    <row r="674">
      <c r="A674" s="19" t="n"/>
      <c r="B674" s="18" t="n"/>
      <c r="C674" s="18">
        <f>IF(B674="","",IFERROR(INDEX('미수금 대장'!$C$4:$C$503,MATCH(B674,'미수금 대장'!$B$4:$B$503,0)),"대장에 없는 청구번호"))</f>
        <v/>
      </c>
      <c r="D674" s="15" t="n"/>
      <c r="E674" s="18" t="n"/>
      <c r="F674" s="18" t="n"/>
    </row>
    <row r="675">
      <c r="A675" s="19" t="n"/>
      <c r="B675" s="18" t="n"/>
      <c r="C675" s="18">
        <f>IF(B675="","",IFERROR(INDEX('미수금 대장'!$C$4:$C$503,MATCH(B675,'미수금 대장'!$B$4:$B$503,0)),"대장에 없는 청구번호"))</f>
        <v/>
      </c>
      <c r="D675" s="15" t="n"/>
      <c r="E675" s="18" t="n"/>
      <c r="F675" s="18" t="n"/>
    </row>
    <row r="676">
      <c r="A676" s="19" t="n"/>
      <c r="B676" s="18" t="n"/>
      <c r="C676" s="18">
        <f>IF(B676="","",IFERROR(INDEX('미수금 대장'!$C$4:$C$503,MATCH(B676,'미수금 대장'!$B$4:$B$503,0)),"대장에 없는 청구번호"))</f>
        <v/>
      </c>
      <c r="D676" s="15" t="n"/>
      <c r="E676" s="18" t="n"/>
      <c r="F676" s="18" t="n"/>
    </row>
    <row r="677">
      <c r="A677" s="19" t="n"/>
      <c r="B677" s="18" t="n"/>
      <c r="C677" s="18">
        <f>IF(B677="","",IFERROR(INDEX('미수금 대장'!$C$4:$C$503,MATCH(B677,'미수금 대장'!$B$4:$B$503,0)),"대장에 없는 청구번호"))</f>
        <v/>
      </c>
      <c r="D677" s="15" t="n"/>
      <c r="E677" s="18" t="n"/>
      <c r="F677" s="18" t="n"/>
    </row>
    <row r="678">
      <c r="A678" s="19" t="n"/>
      <c r="B678" s="18" t="n"/>
      <c r="C678" s="18">
        <f>IF(B678="","",IFERROR(INDEX('미수금 대장'!$C$4:$C$503,MATCH(B678,'미수금 대장'!$B$4:$B$503,0)),"대장에 없는 청구번호"))</f>
        <v/>
      </c>
      <c r="D678" s="15" t="n"/>
      <c r="E678" s="18" t="n"/>
      <c r="F678" s="18" t="n"/>
    </row>
    <row r="679">
      <c r="A679" s="19" t="n"/>
      <c r="B679" s="18" t="n"/>
      <c r="C679" s="18">
        <f>IF(B679="","",IFERROR(INDEX('미수금 대장'!$C$4:$C$503,MATCH(B679,'미수금 대장'!$B$4:$B$503,0)),"대장에 없는 청구번호"))</f>
        <v/>
      </c>
      <c r="D679" s="15" t="n"/>
      <c r="E679" s="18" t="n"/>
      <c r="F679" s="18" t="n"/>
    </row>
    <row r="680">
      <c r="A680" s="19" t="n"/>
      <c r="B680" s="18" t="n"/>
      <c r="C680" s="18">
        <f>IF(B680="","",IFERROR(INDEX('미수금 대장'!$C$4:$C$503,MATCH(B680,'미수금 대장'!$B$4:$B$503,0)),"대장에 없는 청구번호"))</f>
        <v/>
      </c>
      <c r="D680" s="15" t="n"/>
      <c r="E680" s="18" t="n"/>
      <c r="F680" s="18" t="n"/>
    </row>
    <row r="681">
      <c r="A681" s="19" t="n"/>
      <c r="B681" s="18" t="n"/>
      <c r="C681" s="18">
        <f>IF(B681="","",IFERROR(INDEX('미수금 대장'!$C$4:$C$503,MATCH(B681,'미수금 대장'!$B$4:$B$503,0)),"대장에 없는 청구번호"))</f>
        <v/>
      </c>
      <c r="D681" s="15" t="n"/>
      <c r="E681" s="18" t="n"/>
      <c r="F681" s="18" t="n"/>
    </row>
    <row r="682">
      <c r="A682" s="19" t="n"/>
      <c r="B682" s="18" t="n"/>
      <c r="C682" s="18">
        <f>IF(B682="","",IFERROR(INDEX('미수금 대장'!$C$4:$C$503,MATCH(B682,'미수금 대장'!$B$4:$B$503,0)),"대장에 없는 청구번호"))</f>
        <v/>
      </c>
      <c r="D682" s="15" t="n"/>
      <c r="E682" s="18" t="n"/>
      <c r="F682" s="18" t="n"/>
    </row>
    <row r="683">
      <c r="A683" s="19" t="n"/>
      <c r="B683" s="18" t="n"/>
      <c r="C683" s="18">
        <f>IF(B683="","",IFERROR(INDEX('미수금 대장'!$C$4:$C$503,MATCH(B683,'미수금 대장'!$B$4:$B$503,0)),"대장에 없는 청구번호"))</f>
        <v/>
      </c>
      <c r="D683" s="15" t="n"/>
      <c r="E683" s="18" t="n"/>
      <c r="F683" s="18" t="n"/>
    </row>
    <row r="684">
      <c r="A684" s="19" t="n"/>
      <c r="B684" s="18" t="n"/>
      <c r="C684" s="18">
        <f>IF(B684="","",IFERROR(INDEX('미수금 대장'!$C$4:$C$503,MATCH(B684,'미수금 대장'!$B$4:$B$503,0)),"대장에 없는 청구번호"))</f>
        <v/>
      </c>
      <c r="D684" s="15" t="n"/>
      <c r="E684" s="18" t="n"/>
      <c r="F684" s="18" t="n"/>
    </row>
    <row r="685">
      <c r="A685" s="19" t="n"/>
      <c r="B685" s="18" t="n"/>
      <c r="C685" s="18">
        <f>IF(B685="","",IFERROR(INDEX('미수금 대장'!$C$4:$C$503,MATCH(B685,'미수금 대장'!$B$4:$B$503,0)),"대장에 없는 청구번호"))</f>
        <v/>
      </c>
      <c r="D685" s="15" t="n"/>
      <c r="E685" s="18" t="n"/>
      <c r="F685" s="18" t="n"/>
    </row>
    <row r="686">
      <c r="A686" s="19" t="n"/>
      <c r="B686" s="18" t="n"/>
      <c r="C686" s="18">
        <f>IF(B686="","",IFERROR(INDEX('미수금 대장'!$C$4:$C$503,MATCH(B686,'미수금 대장'!$B$4:$B$503,0)),"대장에 없는 청구번호"))</f>
        <v/>
      </c>
      <c r="D686" s="15" t="n"/>
      <c r="E686" s="18" t="n"/>
      <c r="F686" s="18" t="n"/>
    </row>
    <row r="687">
      <c r="A687" s="19" t="n"/>
      <c r="B687" s="18" t="n"/>
      <c r="C687" s="18">
        <f>IF(B687="","",IFERROR(INDEX('미수금 대장'!$C$4:$C$503,MATCH(B687,'미수금 대장'!$B$4:$B$503,0)),"대장에 없는 청구번호"))</f>
        <v/>
      </c>
      <c r="D687" s="15" t="n"/>
      <c r="E687" s="18" t="n"/>
      <c r="F687" s="18" t="n"/>
    </row>
    <row r="688">
      <c r="A688" s="19" t="n"/>
      <c r="B688" s="18" t="n"/>
      <c r="C688" s="18">
        <f>IF(B688="","",IFERROR(INDEX('미수금 대장'!$C$4:$C$503,MATCH(B688,'미수금 대장'!$B$4:$B$503,0)),"대장에 없는 청구번호"))</f>
        <v/>
      </c>
      <c r="D688" s="15" t="n"/>
      <c r="E688" s="18" t="n"/>
      <c r="F688" s="18" t="n"/>
    </row>
    <row r="689">
      <c r="A689" s="19" t="n"/>
      <c r="B689" s="18" t="n"/>
      <c r="C689" s="18">
        <f>IF(B689="","",IFERROR(INDEX('미수금 대장'!$C$4:$C$503,MATCH(B689,'미수금 대장'!$B$4:$B$503,0)),"대장에 없는 청구번호"))</f>
        <v/>
      </c>
      <c r="D689" s="15" t="n"/>
      <c r="E689" s="18" t="n"/>
      <c r="F689" s="18" t="n"/>
    </row>
    <row r="690">
      <c r="A690" s="19" t="n"/>
      <c r="B690" s="18" t="n"/>
      <c r="C690" s="18">
        <f>IF(B690="","",IFERROR(INDEX('미수금 대장'!$C$4:$C$503,MATCH(B690,'미수금 대장'!$B$4:$B$503,0)),"대장에 없는 청구번호"))</f>
        <v/>
      </c>
      <c r="D690" s="15" t="n"/>
      <c r="E690" s="18" t="n"/>
      <c r="F690" s="18" t="n"/>
    </row>
    <row r="691">
      <c r="A691" s="19" t="n"/>
      <c r="B691" s="18" t="n"/>
      <c r="C691" s="18">
        <f>IF(B691="","",IFERROR(INDEX('미수금 대장'!$C$4:$C$503,MATCH(B691,'미수금 대장'!$B$4:$B$503,0)),"대장에 없는 청구번호"))</f>
        <v/>
      </c>
      <c r="D691" s="15" t="n"/>
      <c r="E691" s="18" t="n"/>
      <c r="F691" s="18" t="n"/>
    </row>
    <row r="692">
      <c r="A692" s="19" t="n"/>
      <c r="B692" s="18" t="n"/>
      <c r="C692" s="18">
        <f>IF(B692="","",IFERROR(INDEX('미수금 대장'!$C$4:$C$503,MATCH(B692,'미수금 대장'!$B$4:$B$503,0)),"대장에 없는 청구번호"))</f>
        <v/>
      </c>
      <c r="D692" s="15" t="n"/>
      <c r="E692" s="18" t="n"/>
      <c r="F692" s="18" t="n"/>
    </row>
    <row r="693">
      <c r="A693" s="19" t="n"/>
      <c r="B693" s="18" t="n"/>
      <c r="C693" s="18">
        <f>IF(B693="","",IFERROR(INDEX('미수금 대장'!$C$4:$C$503,MATCH(B693,'미수금 대장'!$B$4:$B$503,0)),"대장에 없는 청구번호"))</f>
        <v/>
      </c>
      <c r="D693" s="15" t="n"/>
      <c r="E693" s="18" t="n"/>
      <c r="F693" s="18" t="n"/>
    </row>
    <row r="694">
      <c r="A694" s="19" t="n"/>
      <c r="B694" s="18" t="n"/>
      <c r="C694" s="18">
        <f>IF(B694="","",IFERROR(INDEX('미수금 대장'!$C$4:$C$503,MATCH(B694,'미수금 대장'!$B$4:$B$503,0)),"대장에 없는 청구번호"))</f>
        <v/>
      </c>
      <c r="D694" s="15" t="n"/>
      <c r="E694" s="18" t="n"/>
      <c r="F694" s="18" t="n"/>
    </row>
    <row r="695">
      <c r="A695" s="19" t="n"/>
      <c r="B695" s="18" t="n"/>
      <c r="C695" s="18">
        <f>IF(B695="","",IFERROR(INDEX('미수금 대장'!$C$4:$C$503,MATCH(B695,'미수금 대장'!$B$4:$B$503,0)),"대장에 없는 청구번호"))</f>
        <v/>
      </c>
      <c r="D695" s="15" t="n"/>
      <c r="E695" s="18" t="n"/>
      <c r="F695" s="18" t="n"/>
    </row>
    <row r="696">
      <c r="A696" s="19" t="n"/>
      <c r="B696" s="18" t="n"/>
      <c r="C696" s="18">
        <f>IF(B696="","",IFERROR(INDEX('미수금 대장'!$C$4:$C$503,MATCH(B696,'미수금 대장'!$B$4:$B$503,0)),"대장에 없는 청구번호"))</f>
        <v/>
      </c>
      <c r="D696" s="15" t="n"/>
      <c r="E696" s="18" t="n"/>
      <c r="F696" s="18" t="n"/>
    </row>
    <row r="697">
      <c r="A697" s="19" t="n"/>
      <c r="B697" s="18" t="n"/>
      <c r="C697" s="18">
        <f>IF(B697="","",IFERROR(INDEX('미수금 대장'!$C$4:$C$503,MATCH(B697,'미수금 대장'!$B$4:$B$503,0)),"대장에 없는 청구번호"))</f>
        <v/>
      </c>
      <c r="D697" s="15" t="n"/>
      <c r="E697" s="18" t="n"/>
      <c r="F697" s="18" t="n"/>
    </row>
    <row r="698">
      <c r="A698" s="19" t="n"/>
      <c r="B698" s="18" t="n"/>
      <c r="C698" s="18">
        <f>IF(B698="","",IFERROR(INDEX('미수금 대장'!$C$4:$C$503,MATCH(B698,'미수금 대장'!$B$4:$B$503,0)),"대장에 없는 청구번호"))</f>
        <v/>
      </c>
      <c r="D698" s="15" t="n"/>
      <c r="E698" s="18" t="n"/>
      <c r="F698" s="18" t="n"/>
    </row>
    <row r="699">
      <c r="A699" s="19" t="n"/>
      <c r="B699" s="18" t="n"/>
      <c r="C699" s="18">
        <f>IF(B699="","",IFERROR(INDEX('미수금 대장'!$C$4:$C$503,MATCH(B699,'미수금 대장'!$B$4:$B$503,0)),"대장에 없는 청구번호"))</f>
        <v/>
      </c>
      <c r="D699" s="15" t="n"/>
      <c r="E699" s="18" t="n"/>
      <c r="F699" s="18" t="n"/>
    </row>
    <row r="700">
      <c r="A700" s="19" t="n"/>
      <c r="B700" s="18" t="n"/>
      <c r="C700" s="18">
        <f>IF(B700="","",IFERROR(INDEX('미수금 대장'!$C$4:$C$503,MATCH(B700,'미수금 대장'!$B$4:$B$503,0)),"대장에 없는 청구번호"))</f>
        <v/>
      </c>
      <c r="D700" s="15" t="n"/>
      <c r="E700" s="18" t="n"/>
      <c r="F700" s="18" t="n"/>
    </row>
    <row r="701">
      <c r="A701" s="19" t="n"/>
      <c r="B701" s="18" t="n"/>
      <c r="C701" s="18">
        <f>IF(B701="","",IFERROR(INDEX('미수금 대장'!$C$4:$C$503,MATCH(B701,'미수금 대장'!$B$4:$B$503,0)),"대장에 없는 청구번호"))</f>
        <v/>
      </c>
      <c r="D701" s="15" t="n"/>
      <c r="E701" s="18" t="n"/>
      <c r="F701" s="18" t="n"/>
    </row>
    <row r="702">
      <c r="A702" s="19" t="n"/>
      <c r="B702" s="18" t="n"/>
      <c r="C702" s="18">
        <f>IF(B702="","",IFERROR(INDEX('미수금 대장'!$C$4:$C$503,MATCH(B702,'미수금 대장'!$B$4:$B$503,0)),"대장에 없는 청구번호"))</f>
        <v/>
      </c>
      <c r="D702" s="15" t="n"/>
      <c r="E702" s="18" t="n"/>
      <c r="F702" s="18" t="n"/>
    </row>
    <row r="703">
      <c r="A703" s="19" t="n"/>
      <c r="B703" s="18" t="n"/>
      <c r="C703" s="18">
        <f>IF(B703="","",IFERROR(INDEX('미수금 대장'!$C$4:$C$503,MATCH(B703,'미수금 대장'!$B$4:$B$503,0)),"대장에 없는 청구번호"))</f>
        <v/>
      </c>
      <c r="D703" s="15" t="n"/>
      <c r="E703" s="18" t="n"/>
      <c r="F703" s="18" t="n"/>
    </row>
    <row r="704">
      <c r="A704" s="19" t="n"/>
      <c r="B704" s="18" t="n"/>
      <c r="C704" s="18">
        <f>IF(B704="","",IFERROR(INDEX('미수금 대장'!$C$4:$C$503,MATCH(B704,'미수금 대장'!$B$4:$B$503,0)),"대장에 없는 청구번호"))</f>
        <v/>
      </c>
      <c r="D704" s="15" t="n"/>
      <c r="E704" s="18" t="n"/>
      <c r="F704" s="18" t="n"/>
    </row>
    <row r="705">
      <c r="A705" s="19" t="n"/>
      <c r="B705" s="18" t="n"/>
      <c r="C705" s="18">
        <f>IF(B705="","",IFERROR(INDEX('미수금 대장'!$C$4:$C$503,MATCH(B705,'미수금 대장'!$B$4:$B$503,0)),"대장에 없는 청구번호"))</f>
        <v/>
      </c>
      <c r="D705" s="15" t="n"/>
      <c r="E705" s="18" t="n"/>
      <c r="F705" s="18" t="n"/>
    </row>
    <row r="706">
      <c r="A706" s="19" t="n"/>
      <c r="B706" s="18" t="n"/>
      <c r="C706" s="18">
        <f>IF(B706="","",IFERROR(INDEX('미수금 대장'!$C$4:$C$503,MATCH(B706,'미수금 대장'!$B$4:$B$503,0)),"대장에 없는 청구번호"))</f>
        <v/>
      </c>
      <c r="D706" s="15" t="n"/>
      <c r="E706" s="18" t="n"/>
      <c r="F706" s="18" t="n"/>
    </row>
    <row r="707">
      <c r="A707" s="19" t="n"/>
      <c r="B707" s="18" t="n"/>
      <c r="C707" s="18">
        <f>IF(B707="","",IFERROR(INDEX('미수금 대장'!$C$4:$C$503,MATCH(B707,'미수금 대장'!$B$4:$B$503,0)),"대장에 없는 청구번호"))</f>
        <v/>
      </c>
      <c r="D707" s="15" t="n"/>
      <c r="E707" s="18" t="n"/>
      <c r="F707" s="18" t="n"/>
    </row>
    <row r="708">
      <c r="A708" s="19" t="n"/>
      <c r="B708" s="18" t="n"/>
      <c r="C708" s="18">
        <f>IF(B708="","",IFERROR(INDEX('미수금 대장'!$C$4:$C$503,MATCH(B708,'미수금 대장'!$B$4:$B$503,0)),"대장에 없는 청구번호"))</f>
        <v/>
      </c>
      <c r="D708" s="15" t="n"/>
      <c r="E708" s="18" t="n"/>
      <c r="F708" s="18" t="n"/>
    </row>
    <row r="709">
      <c r="A709" s="19" t="n"/>
      <c r="B709" s="18" t="n"/>
      <c r="C709" s="18">
        <f>IF(B709="","",IFERROR(INDEX('미수금 대장'!$C$4:$C$503,MATCH(B709,'미수금 대장'!$B$4:$B$503,0)),"대장에 없는 청구번호"))</f>
        <v/>
      </c>
      <c r="D709" s="15" t="n"/>
      <c r="E709" s="18" t="n"/>
      <c r="F709" s="18" t="n"/>
    </row>
    <row r="710">
      <c r="A710" s="19" t="n"/>
      <c r="B710" s="18" t="n"/>
      <c r="C710" s="18">
        <f>IF(B710="","",IFERROR(INDEX('미수금 대장'!$C$4:$C$503,MATCH(B710,'미수금 대장'!$B$4:$B$503,0)),"대장에 없는 청구번호"))</f>
        <v/>
      </c>
      <c r="D710" s="15" t="n"/>
      <c r="E710" s="18" t="n"/>
      <c r="F710" s="18" t="n"/>
    </row>
    <row r="711">
      <c r="A711" s="19" t="n"/>
      <c r="B711" s="18" t="n"/>
      <c r="C711" s="18">
        <f>IF(B711="","",IFERROR(INDEX('미수금 대장'!$C$4:$C$503,MATCH(B711,'미수금 대장'!$B$4:$B$503,0)),"대장에 없는 청구번호"))</f>
        <v/>
      </c>
      <c r="D711" s="15" t="n"/>
      <c r="E711" s="18" t="n"/>
      <c r="F711" s="18" t="n"/>
    </row>
    <row r="712">
      <c r="A712" s="19" t="n"/>
      <c r="B712" s="18" t="n"/>
      <c r="C712" s="18">
        <f>IF(B712="","",IFERROR(INDEX('미수금 대장'!$C$4:$C$503,MATCH(B712,'미수금 대장'!$B$4:$B$503,0)),"대장에 없는 청구번호"))</f>
        <v/>
      </c>
      <c r="D712" s="15" t="n"/>
      <c r="E712" s="18" t="n"/>
      <c r="F712" s="18" t="n"/>
    </row>
    <row r="713">
      <c r="A713" s="19" t="n"/>
      <c r="B713" s="18" t="n"/>
      <c r="C713" s="18">
        <f>IF(B713="","",IFERROR(INDEX('미수금 대장'!$C$4:$C$503,MATCH(B713,'미수금 대장'!$B$4:$B$503,0)),"대장에 없는 청구번호"))</f>
        <v/>
      </c>
      <c r="D713" s="15" t="n"/>
      <c r="E713" s="18" t="n"/>
      <c r="F713" s="18" t="n"/>
    </row>
    <row r="714">
      <c r="A714" s="19" t="n"/>
      <c r="B714" s="18" t="n"/>
      <c r="C714" s="18">
        <f>IF(B714="","",IFERROR(INDEX('미수금 대장'!$C$4:$C$503,MATCH(B714,'미수금 대장'!$B$4:$B$503,0)),"대장에 없는 청구번호"))</f>
        <v/>
      </c>
      <c r="D714" s="15" t="n"/>
      <c r="E714" s="18" t="n"/>
      <c r="F714" s="18" t="n"/>
    </row>
    <row r="715">
      <c r="A715" s="19" t="n"/>
      <c r="B715" s="18" t="n"/>
      <c r="C715" s="18">
        <f>IF(B715="","",IFERROR(INDEX('미수금 대장'!$C$4:$C$503,MATCH(B715,'미수금 대장'!$B$4:$B$503,0)),"대장에 없는 청구번호"))</f>
        <v/>
      </c>
      <c r="D715" s="15" t="n"/>
      <c r="E715" s="18" t="n"/>
      <c r="F715" s="18" t="n"/>
    </row>
    <row r="716">
      <c r="A716" s="19" t="n"/>
      <c r="B716" s="18" t="n"/>
      <c r="C716" s="18">
        <f>IF(B716="","",IFERROR(INDEX('미수금 대장'!$C$4:$C$503,MATCH(B716,'미수금 대장'!$B$4:$B$503,0)),"대장에 없는 청구번호"))</f>
        <v/>
      </c>
      <c r="D716" s="15" t="n"/>
      <c r="E716" s="18" t="n"/>
      <c r="F716" s="18" t="n"/>
    </row>
    <row r="717">
      <c r="A717" s="19" t="n"/>
      <c r="B717" s="18" t="n"/>
      <c r="C717" s="18">
        <f>IF(B717="","",IFERROR(INDEX('미수금 대장'!$C$4:$C$503,MATCH(B717,'미수금 대장'!$B$4:$B$503,0)),"대장에 없는 청구번호"))</f>
        <v/>
      </c>
      <c r="D717" s="15" t="n"/>
      <c r="E717" s="18" t="n"/>
      <c r="F717" s="18" t="n"/>
    </row>
    <row r="718">
      <c r="A718" s="19" t="n"/>
      <c r="B718" s="18" t="n"/>
      <c r="C718" s="18">
        <f>IF(B718="","",IFERROR(INDEX('미수금 대장'!$C$4:$C$503,MATCH(B718,'미수금 대장'!$B$4:$B$503,0)),"대장에 없는 청구번호"))</f>
        <v/>
      </c>
      <c r="D718" s="15" t="n"/>
      <c r="E718" s="18" t="n"/>
      <c r="F718" s="18" t="n"/>
    </row>
    <row r="719">
      <c r="A719" s="19" t="n"/>
      <c r="B719" s="18" t="n"/>
      <c r="C719" s="18">
        <f>IF(B719="","",IFERROR(INDEX('미수금 대장'!$C$4:$C$503,MATCH(B719,'미수금 대장'!$B$4:$B$503,0)),"대장에 없는 청구번호"))</f>
        <v/>
      </c>
      <c r="D719" s="15" t="n"/>
      <c r="E719" s="18" t="n"/>
      <c r="F719" s="18" t="n"/>
    </row>
    <row r="720">
      <c r="A720" s="19" t="n"/>
      <c r="B720" s="18" t="n"/>
      <c r="C720" s="18">
        <f>IF(B720="","",IFERROR(INDEX('미수금 대장'!$C$4:$C$503,MATCH(B720,'미수금 대장'!$B$4:$B$503,0)),"대장에 없는 청구번호"))</f>
        <v/>
      </c>
      <c r="D720" s="15" t="n"/>
      <c r="E720" s="18" t="n"/>
      <c r="F720" s="18" t="n"/>
    </row>
    <row r="721">
      <c r="A721" s="19" t="n"/>
      <c r="B721" s="18" t="n"/>
      <c r="C721" s="18">
        <f>IF(B721="","",IFERROR(INDEX('미수금 대장'!$C$4:$C$503,MATCH(B721,'미수금 대장'!$B$4:$B$503,0)),"대장에 없는 청구번호"))</f>
        <v/>
      </c>
      <c r="D721" s="15" t="n"/>
      <c r="E721" s="18" t="n"/>
      <c r="F721" s="18" t="n"/>
    </row>
    <row r="722">
      <c r="A722" s="19" t="n"/>
      <c r="B722" s="18" t="n"/>
      <c r="C722" s="18">
        <f>IF(B722="","",IFERROR(INDEX('미수금 대장'!$C$4:$C$503,MATCH(B722,'미수금 대장'!$B$4:$B$503,0)),"대장에 없는 청구번호"))</f>
        <v/>
      </c>
      <c r="D722" s="15" t="n"/>
      <c r="E722" s="18" t="n"/>
      <c r="F722" s="18" t="n"/>
    </row>
    <row r="723">
      <c r="A723" s="19" t="n"/>
      <c r="B723" s="18" t="n"/>
      <c r="C723" s="18">
        <f>IF(B723="","",IFERROR(INDEX('미수금 대장'!$C$4:$C$503,MATCH(B723,'미수금 대장'!$B$4:$B$503,0)),"대장에 없는 청구번호"))</f>
        <v/>
      </c>
      <c r="D723" s="15" t="n"/>
      <c r="E723" s="18" t="n"/>
      <c r="F723" s="18" t="n"/>
    </row>
    <row r="724">
      <c r="A724" s="19" t="n"/>
      <c r="B724" s="18" t="n"/>
      <c r="C724" s="18">
        <f>IF(B724="","",IFERROR(INDEX('미수금 대장'!$C$4:$C$503,MATCH(B724,'미수금 대장'!$B$4:$B$503,0)),"대장에 없는 청구번호"))</f>
        <v/>
      </c>
      <c r="D724" s="15" t="n"/>
      <c r="E724" s="18" t="n"/>
      <c r="F724" s="18" t="n"/>
    </row>
    <row r="725">
      <c r="A725" s="19" t="n"/>
      <c r="B725" s="18" t="n"/>
      <c r="C725" s="18">
        <f>IF(B725="","",IFERROR(INDEX('미수금 대장'!$C$4:$C$503,MATCH(B725,'미수금 대장'!$B$4:$B$503,0)),"대장에 없는 청구번호"))</f>
        <v/>
      </c>
      <c r="D725" s="15" t="n"/>
      <c r="E725" s="18" t="n"/>
      <c r="F725" s="18" t="n"/>
    </row>
    <row r="726">
      <c r="A726" s="19" t="n"/>
      <c r="B726" s="18" t="n"/>
      <c r="C726" s="18">
        <f>IF(B726="","",IFERROR(INDEX('미수금 대장'!$C$4:$C$503,MATCH(B726,'미수금 대장'!$B$4:$B$503,0)),"대장에 없는 청구번호"))</f>
        <v/>
      </c>
      <c r="D726" s="15" t="n"/>
      <c r="E726" s="18" t="n"/>
      <c r="F726" s="18" t="n"/>
    </row>
    <row r="727">
      <c r="A727" s="19" t="n"/>
      <c r="B727" s="18" t="n"/>
      <c r="C727" s="18">
        <f>IF(B727="","",IFERROR(INDEX('미수금 대장'!$C$4:$C$503,MATCH(B727,'미수금 대장'!$B$4:$B$503,0)),"대장에 없는 청구번호"))</f>
        <v/>
      </c>
      <c r="D727" s="15" t="n"/>
      <c r="E727" s="18" t="n"/>
      <c r="F727" s="18" t="n"/>
    </row>
    <row r="728">
      <c r="A728" s="19" t="n"/>
      <c r="B728" s="18" t="n"/>
      <c r="C728" s="18">
        <f>IF(B728="","",IFERROR(INDEX('미수금 대장'!$C$4:$C$503,MATCH(B728,'미수금 대장'!$B$4:$B$503,0)),"대장에 없는 청구번호"))</f>
        <v/>
      </c>
      <c r="D728" s="15" t="n"/>
      <c r="E728" s="18" t="n"/>
      <c r="F728" s="18" t="n"/>
    </row>
    <row r="729">
      <c r="A729" s="19" t="n"/>
      <c r="B729" s="18" t="n"/>
      <c r="C729" s="18">
        <f>IF(B729="","",IFERROR(INDEX('미수금 대장'!$C$4:$C$503,MATCH(B729,'미수금 대장'!$B$4:$B$503,0)),"대장에 없는 청구번호"))</f>
        <v/>
      </c>
      <c r="D729" s="15" t="n"/>
      <c r="E729" s="18" t="n"/>
      <c r="F729" s="18" t="n"/>
    </row>
    <row r="730">
      <c r="A730" s="19" t="n"/>
      <c r="B730" s="18" t="n"/>
      <c r="C730" s="18">
        <f>IF(B730="","",IFERROR(INDEX('미수금 대장'!$C$4:$C$503,MATCH(B730,'미수금 대장'!$B$4:$B$503,0)),"대장에 없는 청구번호"))</f>
        <v/>
      </c>
      <c r="D730" s="15" t="n"/>
      <c r="E730" s="18" t="n"/>
      <c r="F730" s="18" t="n"/>
    </row>
    <row r="731">
      <c r="A731" s="19" t="n"/>
      <c r="B731" s="18" t="n"/>
      <c r="C731" s="18">
        <f>IF(B731="","",IFERROR(INDEX('미수금 대장'!$C$4:$C$503,MATCH(B731,'미수금 대장'!$B$4:$B$503,0)),"대장에 없는 청구번호"))</f>
        <v/>
      </c>
      <c r="D731" s="15" t="n"/>
      <c r="E731" s="18" t="n"/>
      <c r="F731" s="18" t="n"/>
    </row>
    <row r="732">
      <c r="A732" s="19" t="n"/>
      <c r="B732" s="18" t="n"/>
      <c r="C732" s="18">
        <f>IF(B732="","",IFERROR(INDEX('미수금 대장'!$C$4:$C$503,MATCH(B732,'미수금 대장'!$B$4:$B$503,0)),"대장에 없는 청구번호"))</f>
        <v/>
      </c>
      <c r="D732" s="15" t="n"/>
      <c r="E732" s="18" t="n"/>
      <c r="F732" s="18" t="n"/>
    </row>
    <row r="733">
      <c r="A733" s="19" t="n"/>
      <c r="B733" s="18" t="n"/>
      <c r="C733" s="18">
        <f>IF(B733="","",IFERROR(INDEX('미수금 대장'!$C$4:$C$503,MATCH(B733,'미수금 대장'!$B$4:$B$503,0)),"대장에 없는 청구번호"))</f>
        <v/>
      </c>
      <c r="D733" s="15" t="n"/>
      <c r="E733" s="18" t="n"/>
      <c r="F733" s="18" t="n"/>
    </row>
    <row r="734">
      <c r="A734" s="19" t="n"/>
      <c r="B734" s="18" t="n"/>
      <c r="C734" s="18">
        <f>IF(B734="","",IFERROR(INDEX('미수금 대장'!$C$4:$C$503,MATCH(B734,'미수금 대장'!$B$4:$B$503,0)),"대장에 없는 청구번호"))</f>
        <v/>
      </c>
      <c r="D734" s="15" t="n"/>
      <c r="E734" s="18" t="n"/>
      <c r="F734" s="18" t="n"/>
    </row>
    <row r="735">
      <c r="A735" s="19" t="n"/>
      <c r="B735" s="18" t="n"/>
      <c r="C735" s="18">
        <f>IF(B735="","",IFERROR(INDEX('미수금 대장'!$C$4:$C$503,MATCH(B735,'미수금 대장'!$B$4:$B$503,0)),"대장에 없는 청구번호"))</f>
        <v/>
      </c>
      <c r="D735" s="15" t="n"/>
      <c r="E735" s="18" t="n"/>
      <c r="F735" s="18" t="n"/>
    </row>
    <row r="736">
      <c r="A736" s="19" t="n"/>
      <c r="B736" s="18" t="n"/>
      <c r="C736" s="18">
        <f>IF(B736="","",IFERROR(INDEX('미수금 대장'!$C$4:$C$503,MATCH(B736,'미수금 대장'!$B$4:$B$503,0)),"대장에 없는 청구번호"))</f>
        <v/>
      </c>
      <c r="D736" s="15" t="n"/>
      <c r="E736" s="18" t="n"/>
      <c r="F736" s="18" t="n"/>
    </row>
    <row r="737">
      <c r="A737" s="19" t="n"/>
      <c r="B737" s="18" t="n"/>
      <c r="C737" s="18">
        <f>IF(B737="","",IFERROR(INDEX('미수금 대장'!$C$4:$C$503,MATCH(B737,'미수금 대장'!$B$4:$B$503,0)),"대장에 없는 청구번호"))</f>
        <v/>
      </c>
      <c r="D737" s="15" t="n"/>
      <c r="E737" s="18" t="n"/>
      <c r="F737" s="18" t="n"/>
    </row>
    <row r="738">
      <c r="A738" s="19" t="n"/>
      <c r="B738" s="18" t="n"/>
      <c r="C738" s="18">
        <f>IF(B738="","",IFERROR(INDEX('미수금 대장'!$C$4:$C$503,MATCH(B738,'미수금 대장'!$B$4:$B$503,0)),"대장에 없는 청구번호"))</f>
        <v/>
      </c>
      <c r="D738" s="15" t="n"/>
      <c r="E738" s="18" t="n"/>
      <c r="F738" s="18" t="n"/>
    </row>
    <row r="739">
      <c r="A739" s="19" t="n"/>
      <c r="B739" s="18" t="n"/>
      <c r="C739" s="18">
        <f>IF(B739="","",IFERROR(INDEX('미수금 대장'!$C$4:$C$503,MATCH(B739,'미수금 대장'!$B$4:$B$503,0)),"대장에 없는 청구번호"))</f>
        <v/>
      </c>
      <c r="D739" s="15" t="n"/>
      <c r="E739" s="18" t="n"/>
      <c r="F739" s="18" t="n"/>
    </row>
    <row r="740">
      <c r="A740" s="19" t="n"/>
      <c r="B740" s="18" t="n"/>
      <c r="C740" s="18">
        <f>IF(B740="","",IFERROR(INDEX('미수금 대장'!$C$4:$C$503,MATCH(B740,'미수금 대장'!$B$4:$B$503,0)),"대장에 없는 청구번호"))</f>
        <v/>
      </c>
      <c r="D740" s="15" t="n"/>
      <c r="E740" s="18" t="n"/>
      <c r="F740" s="18" t="n"/>
    </row>
    <row r="741">
      <c r="A741" s="19" t="n"/>
      <c r="B741" s="18" t="n"/>
      <c r="C741" s="18">
        <f>IF(B741="","",IFERROR(INDEX('미수금 대장'!$C$4:$C$503,MATCH(B741,'미수금 대장'!$B$4:$B$503,0)),"대장에 없는 청구번호"))</f>
        <v/>
      </c>
      <c r="D741" s="15" t="n"/>
      <c r="E741" s="18" t="n"/>
      <c r="F741" s="18" t="n"/>
    </row>
    <row r="742">
      <c r="A742" s="19" t="n"/>
      <c r="B742" s="18" t="n"/>
      <c r="C742" s="18">
        <f>IF(B742="","",IFERROR(INDEX('미수금 대장'!$C$4:$C$503,MATCH(B742,'미수금 대장'!$B$4:$B$503,0)),"대장에 없는 청구번호"))</f>
        <v/>
      </c>
      <c r="D742" s="15" t="n"/>
      <c r="E742" s="18" t="n"/>
      <c r="F742" s="18" t="n"/>
    </row>
    <row r="743">
      <c r="A743" s="19" t="n"/>
      <c r="B743" s="18" t="n"/>
      <c r="C743" s="18">
        <f>IF(B743="","",IFERROR(INDEX('미수금 대장'!$C$4:$C$503,MATCH(B743,'미수금 대장'!$B$4:$B$503,0)),"대장에 없는 청구번호"))</f>
        <v/>
      </c>
      <c r="D743" s="15" t="n"/>
      <c r="E743" s="18" t="n"/>
      <c r="F743" s="18" t="n"/>
    </row>
    <row r="744">
      <c r="A744" s="19" t="n"/>
      <c r="B744" s="18" t="n"/>
      <c r="C744" s="18">
        <f>IF(B744="","",IFERROR(INDEX('미수금 대장'!$C$4:$C$503,MATCH(B744,'미수금 대장'!$B$4:$B$503,0)),"대장에 없는 청구번호"))</f>
        <v/>
      </c>
      <c r="D744" s="15" t="n"/>
      <c r="E744" s="18" t="n"/>
      <c r="F744" s="18" t="n"/>
    </row>
    <row r="745">
      <c r="A745" s="19" t="n"/>
      <c r="B745" s="18" t="n"/>
      <c r="C745" s="18">
        <f>IF(B745="","",IFERROR(INDEX('미수금 대장'!$C$4:$C$503,MATCH(B745,'미수금 대장'!$B$4:$B$503,0)),"대장에 없는 청구번호"))</f>
        <v/>
      </c>
      <c r="D745" s="15" t="n"/>
      <c r="E745" s="18" t="n"/>
      <c r="F745" s="18" t="n"/>
    </row>
    <row r="746">
      <c r="A746" s="19" t="n"/>
      <c r="B746" s="18" t="n"/>
      <c r="C746" s="18">
        <f>IF(B746="","",IFERROR(INDEX('미수금 대장'!$C$4:$C$503,MATCH(B746,'미수금 대장'!$B$4:$B$503,0)),"대장에 없는 청구번호"))</f>
        <v/>
      </c>
      <c r="D746" s="15" t="n"/>
      <c r="E746" s="18" t="n"/>
      <c r="F746" s="18" t="n"/>
    </row>
    <row r="747">
      <c r="A747" s="19" t="n"/>
      <c r="B747" s="18" t="n"/>
      <c r="C747" s="18">
        <f>IF(B747="","",IFERROR(INDEX('미수금 대장'!$C$4:$C$503,MATCH(B747,'미수금 대장'!$B$4:$B$503,0)),"대장에 없는 청구번호"))</f>
        <v/>
      </c>
      <c r="D747" s="15" t="n"/>
      <c r="E747" s="18" t="n"/>
      <c r="F747" s="18" t="n"/>
    </row>
    <row r="748">
      <c r="A748" s="19" t="n"/>
      <c r="B748" s="18" t="n"/>
      <c r="C748" s="18">
        <f>IF(B748="","",IFERROR(INDEX('미수금 대장'!$C$4:$C$503,MATCH(B748,'미수금 대장'!$B$4:$B$503,0)),"대장에 없는 청구번호"))</f>
        <v/>
      </c>
      <c r="D748" s="15" t="n"/>
      <c r="E748" s="18" t="n"/>
      <c r="F748" s="18" t="n"/>
    </row>
    <row r="749">
      <c r="A749" s="19" t="n"/>
      <c r="B749" s="18" t="n"/>
      <c r="C749" s="18">
        <f>IF(B749="","",IFERROR(INDEX('미수금 대장'!$C$4:$C$503,MATCH(B749,'미수금 대장'!$B$4:$B$503,0)),"대장에 없는 청구번호"))</f>
        <v/>
      </c>
      <c r="D749" s="15" t="n"/>
      <c r="E749" s="18" t="n"/>
      <c r="F749" s="18" t="n"/>
    </row>
    <row r="750">
      <c r="A750" s="19" t="n"/>
      <c r="B750" s="18" t="n"/>
      <c r="C750" s="18">
        <f>IF(B750="","",IFERROR(INDEX('미수금 대장'!$C$4:$C$503,MATCH(B750,'미수금 대장'!$B$4:$B$503,0)),"대장에 없는 청구번호"))</f>
        <v/>
      </c>
      <c r="D750" s="15" t="n"/>
      <c r="E750" s="18" t="n"/>
      <c r="F750" s="18" t="n"/>
    </row>
    <row r="751">
      <c r="A751" s="19" t="n"/>
      <c r="B751" s="18" t="n"/>
      <c r="C751" s="18">
        <f>IF(B751="","",IFERROR(INDEX('미수금 대장'!$C$4:$C$503,MATCH(B751,'미수금 대장'!$B$4:$B$503,0)),"대장에 없는 청구번호"))</f>
        <v/>
      </c>
      <c r="D751" s="15" t="n"/>
      <c r="E751" s="18" t="n"/>
      <c r="F751" s="18" t="n"/>
    </row>
    <row r="752">
      <c r="A752" s="19" t="n"/>
      <c r="B752" s="18" t="n"/>
      <c r="C752" s="18">
        <f>IF(B752="","",IFERROR(INDEX('미수금 대장'!$C$4:$C$503,MATCH(B752,'미수금 대장'!$B$4:$B$503,0)),"대장에 없는 청구번호"))</f>
        <v/>
      </c>
      <c r="D752" s="15" t="n"/>
      <c r="E752" s="18" t="n"/>
      <c r="F752" s="18" t="n"/>
    </row>
    <row r="753">
      <c r="A753" s="19" t="n"/>
      <c r="B753" s="18" t="n"/>
      <c r="C753" s="18">
        <f>IF(B753="","",IFERROR(INDEX('미수금 대장'!$C$4:$C$503,MATCH(B753,'미수금 대장'!$B$4:$B$503,0)),"대장에 없는 청구번호"))</f>
        <v/>
      </c>
      <c r="D753" s="15" t="n"/>
      <c r="E753" s="18" t="n"/>
      <c r="F753" s="18" t="n"/>
    </row>
    <row r="754">
      <c r="A754" s="19" t="n"/>
      <c r="B754" s="18" t="n"/>
      <c r="C754" s="18">
        <f>IF(B754="","",IFERROR(INDEX('미수금 대장'!$C$4:$C$503,MATCH(B754,'미수금 대장'!$B$4:$B$503,0)),"대장에 없는 청구번호"))</f>
        <v/>
      </c>
      <c r="D754" s="15" t="n"/>
      <c r="E754" s="18" t="n"/>
      <c r="F754" s="18" t="n"/>
    </row>
    <row r="755">
      <c r="A755" s="19" t="n"/>
      <c r="B755" s="18" t="n"/>
      <c r="C755" s="18">
        <f>IF(B755="","",IFERROR(INDEX('미수금 대장'!$C$4:$C$503,MATCH(B755,'미수금 대장'!$B$4:$B$503,0)),"대장에 없는 청구번호"))</f>
        <v/>
      </c>
      <c r="D755" s="15" t="n"/>
      <c r="E755" s="18" t="n"/>
      <c r="F755" s="18" t="n"/>
    </row>
    <row r="756">
      <c r="A756" s="19" t="n"/>
      <c r="B756" s="18" t="n"/>
      <c r="C756" s="18">
        <f>IF(B756="","",IFERROR(INDEX('미수금 대장'!$C$4:$C$503,MATCH(B756,'미수금 대장'!$B$4:$B$503,0)),"대장에 없는 청구번호"))</f>
        <v/>
      </c>
      <c r="D756" s="15" t="n"/>
      <c r="E756" s="18" t="n"/>
      <c r="F756" s="18" t="n"/>
    </row>
    <row r="757">
      <c r="A757" s="19" t="n"/>
      <c r="B757" s="18" t="n"/>
      <c r="C757" s="18">
        <f>IF(B757="","",IFERROR(INDEX('미수금 대장'!$C$4:$C$503,MATCH(B757,'미수금 대장'!$B$4:$B$503,0)),"대장에 없는 청구번호"))</f>
        <v/>
      </c>
      <c r="D757" s="15" t="n"/>
      <c r="E757" s="18" t="n"/>
      <c r="F757" s="18" t="n"/>
    </row>
    <row r="758">
      <c r="A758" s="19" t="n"/>
      <c r="B758" s="18" t="n"/>
      <c r="C758" s="18">
        <f>IF(B758="","",IFERROR(INDEX('미수금 대장'!$C$4:$C$503,MATCH(B758,'미수금 대장'!$B$4:$B$503,0)),"대장에 없는 청구번호"))</f>
        <v/>
      </c>
      <c r="D758" s="15" t="n"/>
      <c r="E758" s="18" t="n"/>
      <c r="F758" s="18" t="n"/>
    </row>
    <row r="759">
      <c r="A759" s="19" t="n"/>
      <c r="B759" s="18" t="n"/>
      <c r="C759" s="18">
        <f>IF(B759="","",IFERROR(INDEX('미수금 대장'!$C$4:$C$503,MATCH(B759,'미수금 대장'!$B$4:$B$503,0)),"대장에 없는 청구번호"))</f>
        <v/>
      </c>
      <c r="D759" s="15" t="n"/>
      <c r="E759" s="18" t="n"/>
      <c r="F759" s="18" t="n"/>
    </row>
    <row r="760">
      <c r="A760" s="19" t="n"/>
      <c r="B760" s="18" t="n"/>
      <c r="C760" s="18">
        <f>IF(B760="","",IFERROR(INDEX('미수금 대장'!$C$4:$C$503,MATCH(B760,'미수금 대장'!$B$4:$B$503,0)),"대장에 없는 청구번호"))</f>
        <v/>
      </c>
      <c r="D760" s="15" t="n"/>
      <c r="E760" s="18" t="n"/>
      <c r="F760" s="18" t="n"/>
    </row>
    <row r="761">
      <c r="A761" s="19" t="n"/>
      <c r="B761" s="18" t="n"/>
      <c r="C761" s="18">
        <f>IF(B761="","",IFERROR(INDEX('미수금 대장'!$C$4:$C$503,MATCH(B761,'미수금 대장'!$B$4:$B$503,0)),"대장에 없는 청구번호"))</f>
        <v/>
      </c>
      <c r="D761" s="15" t="n"/>
      <c r="E761" s="18" t="n"/>
      <c r="F761" s="18" t="n"/>
    </row>
    <row r="762">
      <c r="A762" s="19" t="n"/>
      <c r="B762" s="18" t="n"/>
      <c r="C762" s="18">
        <f>IF(B762="","",IFERROR(INDEX('미수금 대장'!$C$4:$C$503,MATCH(B762,'미수금 대장'!$B$4:$B$503,0)),"대장에 없는 청구번호"))</f>
        <v/>
      </c>
      <c r="D762" s="15" t="n"/>
      <c r="E762" s="18" t="n"/>
      <c r="F762" s="18" t="n"/>
    </row>
    <row r="763">
      <c r="A763" s="19" t="n"/>
      <c r="B763" s="18" t="n"/>
      <c r="C763" s="18">
        <f>IF(B763="","",IFERROR(INDEX('미수금 대장'!$C$4:$C$503,MATCH(B763,'미수금 대장'!$B$4:$B$503,0)),"대장에 없는 청구번호"))</f>
        <v/>
      </c>
      <c r="D763" s="15" t="n"/>
      <c r="E763" s="18" t="n"/>
      <c r="F763" s="18" t="n"/>
    </row>
    <row r="764">
      <c r="A764" s="19" t="n"/>
      <c r="B764" s="18" t="n"/>
      <c r="C764" s="18">
        <f>IF(B764="","",IFERROR(INDEX('미수금 대장'!$C$4:$C$503,MATCH(B764,'미수금 대장'!$B$4:$B$503,0)),"대장에 없는 청구번호"))</f>
        <v/>
      </c>
      <c r="D764" s="15" t="n"/>
      <c r="E764" s="18" t="n"/>
      <c r="F764" s="18" t="n"/>
    </row>
    <row r="765">
      <c r="A765" s="19" t="n"/>
      <c r="B765" s="18" t="n"/>
      <c r="C765" s="18">
        <f>IF(B765="","",IFERROR(INDEX('미수금 대장'!$C$4:$C$503,MATCH(B765,'미수금 대장'!$B$4:$B$503,0)),"대장에 없는 청구번호"))</f>
        <v/>
      </c>
      <c r="D765" s="15" t="n"/>
      <c r="E765" s="18" t="n"/>
      <c r="F765" s="18" t="n"/>
    </row>
    <row r="766">
      <c r="A766" s="19" t="n"/>
      <c r="B766" s="18" t="n"/>
      <c r="C766" s="18">
        <f>IF(B766="","",IFERROR(INDEX('미수금 대장'!$C$4:$C$503,MATCH(B766,'미수금 대장'!$B$4:$B$503,0)),"대장에 없는 청구번호"))</f>
        <v/>
      </c>
      <c r="D766" s="15" t="n"/>
      <c r="E766" s="18" t="n"/>
      <c r="F766" s="18" t="n"/>
    </row>
    <row r="767">
      <c r="A767" s="19" t="n"/>
      <c r="B767" s="18" t="n"/>
      <c r="C767" s="18">
        <f>IF(B767="","",IFERROR(INDEX('미수금 대장'!$C$4:$C$503,MATCH(B767,'미수금 대장'!$B$4:$B$503,0)),"대장에 없는 청구번호"))</f>
        <v/>
      </c>
      <c r="D767" s="15" t="n"/>
      <c r="E767" s="18" t="n"/>
      <c r="F767" s="18" t="n"/>
    </row>
    <row r="768">
      <c r="A768" s="19" t="n"/>
      <c r="B768" s="18" t="n"/>
      <c r="C768" s="18">
        <f>IF(B768="","",IFERROR(INDEX('미수금 대장'!$C$4:$C$503,MATCH(B768,'미수금 대장'!$B$4:$B$503,0)),"대장에 없는 청구번호"))</f>
        <v/>
      </c>
      <c r="D768" s="15" t="n"/>
      <c r="E768" s="18" t="n"/>
      <c r="F768" s="18" t="n"/>
    </row>
    <row r="769">
      <c r="A769" s="19" t="n"/>
      <c r="B769" s="18" t="n"/>
      <c r="C769" s="18">
        <f>IF(B769="","",IFERROR(INDEX('미수금 대장'!$C$4:$C$503,MATCH(B769,'미수금 대장'!$B$4:$B$503,0)),"대장에 없는 청구번호"))</f>
        <v/>
      </c>
      <c r="D769" s="15" t="n"/>
      <c r="E769" s="18" t="n"/>
      <c r="F769" s="18" t="n"/>
    </row>
    <row r="770">
      <c r="A770" s="19" t="n"/>
      <c r="B770" s="18" t="n"/>
      <c r="C770" s="18">
        <f>IF(B770="","",IFERROR(INDEX('미수금 대장'!$C$4:$C$503,MATCH(B770,'미수금 대장'!$B$4:$B$503,0)),"대장에 없는 청구번호"))</f>
        <v/>
      </c>
      <c r="D770" s="15" t="n"/>
      <c r="E770" s="18" t="n"/>
      <c r="F770" s="18" t="n"/>
    </row>
    <row r="771">
      <c r="A771" s="19" t="n"/>
      <c r="B771" s="18" t="n"/>
      <c r="C771" s="18">
        <f>IF(B771="","",IFERROR(INDEX('미수금 대장'!$C$4:$C$503,MATCH(B771,'미수금 대장'!$B$4:$B$503,0)),"대장에 없는 청구번호"))</f>
        <v/>
      </c>
      <c r="D771" s="15" t="n"/>
      <c r="E771" s="18" t="n"/>
      <c r="F771" s="18" t="n"/>
    </row>
    <row r="772">
      <c r="A772" s="19" t="n"/>
      <c r="B772" s="18" t="n"/>
      <c r="C772" s="18">
        <f>IF(B772="","",IFERROR(INDEX('미수금 대장'!$C$4:$C$503,MATCH(B772,'미수금 대장'!$B$4:$B$503,0)),"대장에 없는 청구번호"))</f>
        <v/>
      </c>
      <c r="D772" s="15" t="n"/>
      <c r="E772" s="18" t="n"/>
      <c r="F772" s="18" t="n"/>
    </row>
    <row r="773">
      <c r="A773" s="19" t="n"/>
      <c r="B773" s="18" t="n"/>
      <c r="C773" s="18">
        <f>IF(B773="","",IFERROR(INDEX('미수금 대장'!$C$4:$C$503,MATCH(B773,'미수금 대장'!$B$4:$B$503,0)),"대장에 없는 청구번호"))</f>
        <v/>
      </c>
      <c r="D773" s="15" t="n"/>
      <c r="E773" s="18" t="n"/>
      <c r="F773" s="18" t="n"/>
    </row>
    <row r="774">
      <c r="A774" s="19" t="n"/>
      <c r="B774" s="18" t="n"/>
      <c r="C774" s="18">
        <f>IF(B774="","",IFERROR(INDEX('미수금 대장'!$C$4:$C$503,MATCH(B774,'미수금 대장'!$B$4:$B$503,0)),"대장에 없는 청구번호"))</f>
        <v/>
      </c>
      <c r="D774" s="15" t="n"/>
      <c r="E774" s="18" t="n"/>
      <c r="F774" s="18" t="n"/>
    </row>
    <row r="775">
      <c r="A775" s="19" t="n"/>
      <c r="B775" s="18" t="n"/>
      <c r="C775" s="18">
        <f>IF(B775="","",IFERROR(INDEX('미수금 대장'!$C$4:$C$503,MATCH(B775,'미수금 대장'!$B$4:$B$503,0)),"대장에 없는 청구번호"))</f>
        <v/>
      </c>
      <c r="D775" s="15" t="n"/>
      <c r="E775" s="18" t="n"/>
      <c r="F775" s="18" t="n"/>
    </row>
    <row r="776">
      <c r="A776" s="19" t="n"/>
      <c r="B776" s="18" t="n"/>
      <c r="C776" s="18">
        <f>IF(B776="","",IFERROR(INDEX('미수금 대장'!$C$4:$C$503,MATCH(B776,'미수금 대장'!$B$4:$B$503,0)),"대장에 없는 청구번호"))</f>
        <v/>
      </c>
      <c r="D776" s="15" t="n"/>
      <c r="E776" s="18" t="n"/>
      <c r="F776" s="18" t="n"/>
    </row>
    <row r="777">
      <c r="A777" s="19" t="n"/>
      <c r="B777" s="18" t="n"/>
      <c r="C777" s="18">
        <f>IF(B777="","",IFERROR(INDEX('미수금 대장'!$C$4:$C$503,MATCH(B777,'미수금 대장'!$B$4:$B$503,0)),"대장에 없는 청구번호"))</f>
        <v/>
      </c>
      <c r="D777" s="15" t="n"/>
      <c r="E777" s="18" t="n"/>
      <c r="F777" s="18" t="n"/>
    </row>
    <row r="778">
      <c r="A778" s="19" t="n"/>
      <c r="B778" s="18" t="n"/>
      <c r="C778" s="18">
        <f>IF(B778="","",IFERROR(INDEX('미수금 대장'!$C$4:$C$503,MATCH(B778,'미수금 대장'!$B$4:$B$503,0)),"대장에 없는 청구번호"))</f>
        <v/>
      </c>
      <c r="D778" s="15" t="n"/>
      <c r="E778" s="18" t="n"/>
      <c r="F778" s="18" t="n"/>
    </row>
    <row r="779">
      <c r="A779" s="19" t="n"/>
      <c r="B779" s="18" t="n"/>
      <c r="C779" s="18">
        <f>IF(B779="","",IFERROR(INDEX('미수금 대장'!$C$4:$C$503,MATCH(B779,'미수금 대장'!$B$4:$B$503,0)),"대장에 없는 청구번호"))</f>
        <v/>
      </c>
      <c r="D779" s="15" t="n"/>
      <c r="E779" s="18" t="n"/>
      <c r="F779" s="18" t="n"/>
    </row>
    <row r="780">
      <c r="A780" s="19" t="n"/>
      <c r="B780" s="18" t="n"/>
      <c r="C780" s="18">
        <f>IF(B780="","",IFERROR(INDEX('미수금 대장'!$C$4:$C$503,MATCH(B780,'미수금 대장'!$B$4:$B$503,0)),"대장에 없는 청구번호"))</f>
        <v/>
      </c>
      <c r="D780" s="15" t="n"/>
      <c r="E780" s="18" t="n"/>
      <c r="F780" s="18" t="n"/>
    </row>
    <row r="781">
      <c r="A781" s="19" t="n"/>
      <c r="B781" s="18" t="n"/>
      <c r="C781" s="18">
        <f>IF(B781="","",IFERROR(INDEX('미수금 대장'!$C$4:$C$503,MATCH(B781,'미수금 대장'!$B$4:$B$503,0)),"대장에 없는 청구번호"))</f>
        <v/>
      </c>
      <c r="D781" s="15" t="n"/>
      <c r="E781" s="18" t="n"/>
      <c r="F781" s="18" t="n"/>
    </row>
    <row r="782">
      <c r="A782" s="19" t="n"/>
      <c r="B782" s="18" t="n"/>
      <c r="C782" s="18">
        <f>IF(B782="","",IFERROR(INDEX('미수금 대장'!$C$4:$C$503,MATCH(B782,'미수금 대장'!$B$4:$B$503,0)),"대장에 없는 청구번호"))</f>
        <v/>
      </c>
      <c r="D782" s="15" t="n"/>
      <c r="E782" s="18" t="n"/>
      <c r="F782" s="18" t="n"/>
    </row>
    <row r="783">
      <c r="A783" s="19" t="n"/>
      <c r="B783" s="18" t="n"/>
      <c r="C783" s="18">
        <f>IF(B783="","",IFERROR(INDEX('미수금 대장'!$C$4:$C$503,MATCH(B783,'미수금 대장'!$B$4:$B$503,0)),"대장에 없는 청구번호"))</f>
        <v/>
      </c>
      <c r="D783" s="15" t="n"/>
      <c r="E783" s="18" t="n"/>
      <c r="F783" s="18" t="n"/>
    </row>
    <row r="784">
      <c r="A784" s="19" t="n"/>
      <c r="B784" s="18" t="n"/>
      <c r="C784" s="18">
        <f>IF(B784="","",IFERROR(INDEX('미수금 대장'!$C$4:$C$503,MATCH(B784,'미수금 대장'!$B$4:$B$503,0)),"대장에 없는 청구번호"))</f>
        <v/>
      </c>
      <c r="D784" s="15" t="n"/>
      <c r="E784" s="18" t="n"/>
      <c r="F784" s="18" t="n"/>
    </row>
    <row r="785">
      <c r="A785" s="19" t="n"/>
      <c r="B785" s="18" t="n"/>
      <c r="C785" s="18">
        <f>IF(B785="","",IFERROR(INDEX('미수금 대장'!$C$4:$C$503,MATCH(B785,'미수금 대장'!$B$4:$B$503,0)),"대장에 없는 청구번호"))</f>
        <v/>
      </c>
      <c r="D785" s="15" t="n"/>
      <c r="E785" s="18" t="n"/>
      <c r="F785" s="18" t="n"/>
    </row>
    <row r="786">
      <c r="A786" s="19" t="n"/>
      <c r="B786" s="18" t="n"/>
      <c r="C786" s="18">
        <f>IF(B786="","",IFERROR(INDEX('미수금 대장'!$C$4:$C$503,MATCH(B786,'미수금 대장'!$B$4:$B$503,0)),"대장에 없는 청구번호"))</f>
        <v/>
      </c>
      <c r="D786" s="15" t="n"/>
      <c r="E786" s="18" t="n"/>
      <c r="F786" s="18" t="n"/>
    </row>
    <row r="787">
      <c r="A787" s="19" t="n"/>
      <c r="B787" s="18" t="n"/>
      <c r="C787" s="18">
        <f>IF(B787="","",IFERROR(INDEX('미수금 대장'!$C$4:$C$503,MATCH(B787,'미수금 대장'!$B$4:$B$503,0)),"대장에 없는 청구번호"))</f>
        <v/>
      </c>
      <c r="D787" s="15" t="n"/>
      <c r="E787" s="18" t="n"/>
      <c r="F787" s="18" t="n"/>
    </row>
    <row r="788">
      <c r="A788" s="19" t="n"/>
      <c r="B788" s="18" t="n"/>
      <c r="C788" s="18">
        <f>IF(B788="","",IFERROR(INDEX('미수금 대장'!$C$4:$C$503,MATCH(B788,'미수금 대장'!$B$4:$B$503,0)),"대장에 없는 청구번호"))</f>
        <v/>
      </c>
      <c r="D788" s="15" t="n"/>
      <c r="E788" s="18" t="n"/>
      <c r="F788" s="18" t="n"/>
    </row>
    <row r="789">
      <c r="A789" s="19" t="n"/>
      <c r="B789" s="18" t="n"/>
      <c r="C789" s="18">
        <f>IF(B789="","",IFERROR(INDEX('미수금 대장'!$C$4:$C$503,MATCH(B789,'미수금 대장'!$B$4:$B$503,0)),"대장에 없는 청구번호"))</f>
        <v/>
      </c>
      <c r="D789" s="15" t="n"/>
      <c r="E789" s="18" t="n"/>
      <c r="F789" s="18" t="n"/>
    </row>
    <row r="790">
      <c r="A790" s="19" t="n"/>
      <c r="B790" s="18" t="n"/>
      <c r="C790" s="18">
        <f>IF(B790="","",IFERROR(INDEX('미수금 대장'!$C$4:$C$503,MATCH(B790,'미수금 대장'!$B$4:$B$503,0)),"대장에 없는 청구번호"))</f>
        <v/>
      </c>
      <c r="D790" s="15" t="n"/>
      <c r="E790" s="18" t="n"/>
      <c r="F790" s="18" t="n"/>
    </row>
    <row r="791">
      <c r="A791" s="19" t="n"/>
      <c r="B791" s="18" t="n"/>
      <c r="C791" s="18">
        <f>IF(B791="","",IFERROR(INDEX('미수금 대장'!$C$4:$C$503,MATCH(B791,'미수금 대장'!$B$4:$B$503,0)),"대장에 없는 청구번호"))</f>
        <v/>
      </c>
      <c r="D791" s="15" t="n"/>
      <c r="E791" s="18" t="n"/>
      <c r="F791" s="18" t="n"/>
    </row>
    <row r="792">
      <c r="A792" s="19" t="n"/>
      <c r="B792" s="18" t="n"/>
      <c r="C792" s="18">
        <f>IF(B792="","",IFERROR(INDEX('미수금 대장'!$C$4:$C$503,MATCH(B792,'미수금 대장'!$B$4:$B$503,0)),"대장에 없는 청구번호"))</f>
        <v/>
      </c>
      <c r="D792" s="15" t="n"/>
      <c r="E792" s="18" t="n"/>
      <c r="F792" s="18" t="n"/>
    </row>
    <row r="793">
      <c r="A793" s="19" t="n"/>
      <c r="B793" s="18" t="n"/>
      <c r="C793" s="18">
        <f>IF(B793="","",IFERROR(INDEX('미수금 대장'!$C$4:$C$503,MATCH(B793,'미수금 대장'!$B$4:$B$503,0)),"대장에 없는 청구번호"))</f>
        <v/>
      </c>
      <c r="D793" s="15" t="n"/>
      <c r="E793" s="18" t="n"/>
      <c r="F793" s="18" t="n"/>
    </row>
    <row r="794">
      <c r="A794" s="19" t="n"/>
      <c r="B794" s="18" t="n"/>
      <c r="C794" s="18">
        <f>IF(B794="","",IFERROR(INDEX('미수금 대장'!$C$4:$C$503,MATCH(B794,'미수금 대장'!$B$4:$B$503,0)),"대장에 없는 청구번호"))</f>
        <v/>
      </c>
      <c r="D794" s="15" t="n"/>
      <c r="E794" s="18" t="n"/>
      <c r="F794" s="18" t="n"/>
    </row>
    <row r="795">
      <c r="A795" s="19" t="n"/>
      <c r="B795" s="18" t="n"/>
      <c r="C795" s="18">
        <f>IF(B795="","",IFERROR(INDEX('미수금 대장'!$C$4:$C$503,MATCH(B795,'미수금 대장'!$B$4:$B$503,0)),"대장에 없는 청구번호"))</f>
        <v/>
      </c>
      <c r="D795" s="15" t="n"/>
      <c r="E795" s="18" t="n"/>
      <c r="F795" s="18" t="n"/>
    </row>
    <row r="796">
      <c r="A796" s="19" t="n"/>
      <c r="B796" s="18" t="n"/>
      <c r="C796" s="18">
        <f>IF(B796="","",IFERROR(INDEX('미수금 대장'!$C$4:$C$503,MATCH(B796,'미수금 대장'!$B$4:$B$503,0)),"대장에 없는 청구번호"))</f>
        <v/>
      </c>
      <c r="D796" s="15" t="n"/>
      <c r="E796" s="18" t="n"/>
      <c r="F796" s="18" t="n"/>
    </row>
    <row r="797">
      <c r="A797" s="19" t="n"/>
      <c r="B797" s="18" t="n"/>
      <c r="C797" s="18">
        <f>IF(B797="","",IFERROR(INDEX('미수금 대장'!$C$4:$C$503,MATCH(B797,'미수금 대장'!$B$4:$B$503,0)),"대장에 없는 청구번호"))</f>
        <v/>
      </c>
      <c r="D797" s="15" t="n"/>
      <c r="E797" s="18" t="n"/>
      <c r="F797" s="18" t="n"/>
    </row>
    <row r="798">
      <c r="A798" s="19" t="n"/>
      <c r="B798" s="18" t="n"/>
      <c r="C798" s="18">
        <f>IF(B798="","",IFERROR(INDEX('미수금 대장'!$C$4:$C$503,MATCH(B798,'미수금 대장'!$B$4:$B$503,0)),"대장에 없는 청구번호"))</f>
        <v/>
      </c>
      <c r="D798" s="15" t="n"/>
      <c r="E798" s="18" t="n"/>
      <c r="F798" s="18" t="n"/>
    </row>
    <row r="799">
      <c r="A799" s="19" t="n"/>
      <c r="B799" s="18" t="n"/>
      <c r="C799" s="18">
        <f>IF(B799="","",IFERROR(INDEX('미수금 대장'!$C$4:$C$503,MATCH(B799,'미수금 대장'!$B$4:$B$503,0)),"대장에 없는 청구번호"))</f>
        <v/>
      </c>
      <c r="D799" s="15" t="n"/>
      <c r="E799" s="18" t="n"/>
      <c r="F799" s="18" t="n"/>
    </row>
    <row r="800">
      <c r="A800" s="19" t="n"/>
      <c r="B800" s="18" t="n"/>
      <c r="C800" s="18">
        <f>IF(B800="","",IFERROR(INDEX('미수금 대장'!$C$4:$C$503,MATCH(B800,'미수금 대장'!$B$4:$B$503,0)),"대장에 없는 청구번호"))</f>
        <v/>
      </c>
      <c r="D800" s="15" t="n"/>
      <c r="E800" s="18" t="n"/>
      <c r="F800" s="18" t="n"/>
    </row>
    <row r="801">
      <c r="A801" s="19" t="n"/>
      <c r="B801" s="18" t="n"/>
      <c r="C801" s="18">
        <f>IF(B801="","",IFERROR(INDEX('미수금 대장'!$C$4:$C$503,MATCH(B801,'미수금 대장'!$B$4:$B$503,0)),"대장에 없는 청구번호"))</f>
        <v/>
      </c>
      <c r="D801" s="15" t="n"/>
      <c r="E801" s="18" t="n"/>
      <c r="F801" s="18" t="n"/>
    </row>
    <row r="802">
      <c r="A802" s="19" t="n"/>
      <c r="B802" s="18" t="n"/>
      <c r="C802" s="18">
        <f>IF(B802="","",IFERROR(INDEX('미수금 대장'!$C$4:$C$503,MATCH(B802,'미수금 대장'!$B$4:$B$503,0)),"대장에 없는 청구번호"))</f>
        <v/>
      </c>
      <c r="D802" s="15" t="n"/>
      <c r="E802" s="18" t="n"/>
      <c r="F802" s="18" t="n"/>
    </row>
    <row r="803">
      <c r="A803" s="19" t="n"/>
      <c r="B803" s="18" t="n"/>
      <c r="C803" s="18">
        <f>IF(B803="","",IFERROR(INDEX('미수금 대장'!$C$4:$C$503,MATCH(B803,'미수금 대장'!$B$4:$B$503,0)),"대장에 없는 청구번호"))</f>
        <v/>
      </c>
      <c r="D803" s="15" t="n"/>
      <c r="E803" s="18" t="n"/>
      <c r="F803" s="18" t="n"/>
    </row>
    <row r="804">
      <c r="A804" s="19" t="n"/>
      <c r="B804" s="18" t="n"/>
      <c r="C804" s="18">
        <f>IF(B804="","",IFERROR(INDEX('미수금 대장'!$C$4:$C$503,MATCH(B804,'미수금 대장'!$B$4:$B$503,0)),"대장에 없는 청구번호"))</f>
        <v/>
      </c>
      <c r="D804" s="15" t="n"/>
      <c r="E804" s="18" t="n"/>
      <c r="F804" s="18" t="n"/>
    </row>
    <row r="805">
      <c r="A805" s="19" t="n"/>
      <c r="B805" s="18" t="n"/>
      <c r="C805" s="18">
        <f>IF(B805="","",IFERROR(INDEX('미수금 대장'!$C$4:$C$503,MATCH(B805,'미수금 대장'!$B$4:$B$503,0)),"대장에 없는 청구번호"))</f>
        <v/>
      </c>
      <c r="D805" s="15" t="n"/>
      <c r="E805" s="18" t="n"/>
      <c r="F805" s="18" t="n"/>
    </row>
    <row r="806">
      <c r="A806" s="19" t="n"/>
      <c r="B806" s="18" t="n"/>
      <c r="C806" s="18">
        <f>IF(B806="","",IFERROR(INDEX('미수금 대장'!$C$4:$C$503,MATCH(B806,'미수금 대장'!$B$4:$B$503,0)),"대장에 없는 청구번호"))</f>
        <v/>
      </c>
      <c r="D806" s="15" t="n"/>
      <c r="E806" s="18" t="n"/>
      <c r="F806" s="18" t="n"/>
    </row>
    <row r="807">
      <c r="A807" s="19" t="n"/>
      <c r="B807" s="18" t="n"/>
      <c r="C807" s="18">
        <f>IF(B807="","",IFERROR(INDEX('미수금 대장'!$C$4:$C$503,MATCH(B807,'미수금 대장'!$B$4:$B$503,0)),"대장에 없는 청구번호"))</f>
        <v/>
      </c>
      <c r="D807" s="15" t="n"/>
      <c r="E807" s="18" t="n"/>
      <c r="F807" s="18" t="n"/>
    </row>
    <row r="808">
      <c r="A808" s="19" t="n"/>
      <c r="B808" s="18" t="n"/>
      <c r="C808" s="18">
        <f>IF(B808="","",IFERROR(INDEX('미수금 대장'!$C$4:$C$503,MATCH(B808,'미수금 대장'!$B$4:$B$503,0)),"대장에 없는 청구번호"))</f>
        <v/>
      </c>
      <c r="D808" s="15" t="n"/>
      <c r="E808" s="18" t="n"/>
      <c r="F808" s="18" t="n"/>
    </row>
    <row r="809">
      <c r="A809" s="19" t="n"/>
      <c r="B809" s="18" t="n"/>
      <c r="C809" s="18">
        <f>IF(B809="","",IFERROR(INDEX('미수금 대장'!$C$4:$C$503,MATCH(B809,'미수금 대장'!$B$4:$B$503,0)),"대장에 없는 청구번호"))</f>
        <v/>
      </c>
      <c r="D809" s="15" t="n"/>
      <c r="E809" s="18" t="n"/>
      <c r="F809" s="18" t="n"/>
    </row>
    <row r="810">
      <c r="A810" s="19" t="n"/>
      <c r="B810" s="18" t="n"/>
      <c r="C810" s="18">
        <f>IF(B810="","",IFERROR(INDEX('미수금 대장'!$C$4:$C$503,MATCH(B810,'미수금 대장'!$B$4:$B$503,0)),"대장에 없는 청구번호"))</f>
        <v/>
      </c>
      <c r="D810" s="15" t="n"/>
      <c r="E810" s="18" t="n"/>
      <c r="F810" s="18" t="n"/>
    </row>
    <row r="811">
      <c r="A811" s="19" t="n"/>
      <c r="B811" s="18" t="n"/>
      <c r="C811" s="18">
        <f>IF(B811="","",IFERROR(INDEX('미수금 대장'!$C$4:$C$503,MATCH(B811,'미수금 대장'!$B$4:$B$503,0)),"대장에 없는 청구번호"))</f>
        <v/>
      </c>
      <c r="D811" s="15" t="n"/>
      <c r="E811" s="18" t="n"/>
      <c r="F811" s="18" t="n"/>
    </row>
    <row r="812">
      <c r="A812" s="19" t="n"/>
      <c r="B812" s="18" t="n"/>
      <c r="C812" s="18">
        <f>IF(B812="","",IFERROR(INDEX('미수금 대장'!$C$4:$C$503,MATCH(B812,'미수금 대장'!$B$4:$B$503,0)),"대장에 없는 청구번호"))</f>
        <v/>
      </c>
      <c r="D812" s="15" t="n"/>
      <c r="E812" s="18" t="n"/>
      <c r="F812" s="18" t="n"/>
    </row>
    <row r="813">
      <c r="A813" s="19" t="n"/>
      <c r="B813" s="18" t="n"/>
      <c r="C813" s="18">
        <f>IF(B813="","",IFERROR(INDEX('미수금 대장'!$C$4:$C$503,MATCH(B813,'미수금 대장'!$B$4:$B$503,0)),"대장에 없는 청구번호"))</f>
        <v/>
      </c>
      <c r="D813" s="15" t="n"/>
      <c r="E813" s="18" t="n"/>
      <c r="F813" s="18" t="n"/>
    </row>
    <row r="814">
      <c r="A814" s="19" t="n"/>
      <c r="B814" s="18" t="n"/>
      <c r="C814" s="18">
        <f>IF(B814="","",IFERROR(INDEX('미수금 대장'!$C$4:$C$503,MATCH(B814,'미수금 대장'!$B$4:$B$503,0)),"대장에 없는 청구번호"))</f>
        <v/>
      </c>
      <c r="D814" s="15" t="n"/>
      <c r="E814" s="18" t="n"/>
      <c r="F814" s="18" t="n"/>
    </row>
    <row r="815">
      <c r="A815" s="19" t="n"/>
      <c r="B815" s="18" t="n"/>
      <c r="C815" s="18">
        <f>IF(B815="","",IFERROR(INDEX('미수금 대장'!$C$4:$C$503,MATCH(B815,'미수금 대장'!$B$4:$B$503,0)),"대장에 없는 청구번호"))</f>
        <v/>
      </c>
      <c r="D815" s="15" t="n"/>
      <c r="E815" s="18" t="n"/>
      <c r="F815" s="18" t="n"/>
    </row>
    <row r="816">
      <c r="A816" s="19" t="n"/>
      <c r="B816" s="18" t="n"/>
      <c r="C816" s="18">
        <f>IF(B816="","",IFERROR(INDEX('미수금 대장'!$C$4:$C$503,MATCH(B816,'미수금 대장'!$B$4:$B$503,0)),"대장에 없는 청구번호"))</f>
        <v/>
      </c>
      <c r="D816" s="15" t="n"/>
      <c r="E816" s="18" t="n"/>
      <c r="F816" s="18" t="n"/>
    </row>
    <row r="817">
      <c r="A817" s="19" t="n"/>
      <c r="B817" s="18" t="n"/>
      <c r="C817" s="18">
        <f>IF(B817="","",IFERROR(INDEX('미수금 대장'!$C$4:$C$503,MATCH(B817,'미수금 대장'!$B$4:$B$503,0)),"대장에 없는 청구번호"))</f>
        <v/>
      </c>
      <c r="D817" s="15" t="n"/>
      <c r="E817" s="18" t="n"/>
      <c r="F817" s="18" t="n"/>
    </row>
    <row r="818">
      <c r="A818" s="19" t="n"/>
      <c r="B818" s="18" t="n"/>
      <c r="C818" s="18">
        <f>IF(B818="","",IFERROR(INDEX('미수금 대장'!$C$4:$C$503,MATCH(B818,'미수금 대장'!$B$4:$B$503,0)),"대장에 없는 청구번호"))</f>
        <v/>
      </c>
      <c r="D818" s="15" t="n"/>
      <c r="E818" s="18" t="n"/>
      <c r="F818" s="18" t="n"/>
    </row>
    <row r="819">
      <c r="A819" s="19" t="n"/>
      <c r="B819" s="18" t="n"/>
      <c r="C819" s="18">
        <f>IF(B819="","",IFERROR(INDEX('미수금 대장'!$C$4:$C$503,MATCH(B819,'미수금 대장'!$B$4:$B$503,0)),"대장에 없는 청구번호"))</f>
        <v/>
      </c>
      <c r="D819" s="15" t="n"/>
      <c r="E819" s="18" t="n"/>
      <c r="F819" s="18" t="n"/>
    </row>
    <row r="820">
      <c r="A820" s="19" t="n"/>
      <c r="B820" s="18" t="n"/>
      <c r="C820" s="18">
        <f>IF(B820="","",IFERROR(INDEX('미수금 대장'!$C$4:$C$503,MATCH(B820,'미수금 대장'!$B$4:$B$503,0)),"대장에 없는 청구번호"))</f>
        <v/>
      </c>
      <c r="D820" s="15" t="n"/>
      <c r="E820" s="18" t="n"/>
      <c r="F820" s="18" t="n"/>
    </row>
    <row r="821">
      <c r="A821" s="19" t="n"/>
      <c r="B821" s="18" t="n"/>
      <c r="C821" s="18">
        <f>IF(B821="","",IFERROR(INDEX('미수금 대장'!$C$4:$C$503,MATCH(B821,'미수금 대장'!$B$4:$B$503,0)),"대장에 없는 청구번호"))</f>
        <v/>
      </c>
      <c r="D821" s="15" t="n"/>
      <c r="E821" s="18" t="n"/>
      <c r="F821" s="18" t="n"/>
    </row>
    <row r="822">
      <c r="A822" s="19" t="n"/>
      <c r="B822" s="18" t="n"/>
      <c r="C822" s="18">
        <f>IF(B822="","",IFERROR(INDEX('미수금 대장'!$C$4:$C$503,MATCH(B822,'미수금 대장'!$B$4:$B$503,0)),"대장에 없는 청구번호"))</f>
        <v/>
      </c>
      <c r="D822" s="15" t="n"/>
      <c r="E822" s="18" t="n"/>
      <c r="F822" s="18" t="n"/>
    </row>
    <row r="823">
      <c r="A823" s="19" t="n"/>
      <c r="B823" s="18" t="n"/>
      <c r="C823" s="18">
        <f>IF(B823="","",IFERROR(INDEX('미수금 대장'!$C$4:$C$503,MATCH(B823,'미수금 대장'!$B$4:$B$503,0)),"대장에 없는 청구번호"))</f>
        <v/>
      </c>
      <c r="D823" s="15" t="n"/>
      <c r="E823" s="18" t="n"/>
      <c r="F823" s="18" t="n"/>
    </row>
    <row r="824">
      <c r="A824" s="19" t="n"/>
      <c r="B824" s="18" t="n"/>
      <c r="C824" s="18">
        <f>IF(B824="","",IFERROR(INDEX('미수금 대장'!$C$4:$C$503,MATCH(B824,'미수금 대장'!$B$4:$B$503,0)),"대장에 없는 청구번호"))</f>
        <v/>
      </c>
      <c r="D824" s="15" t="n"/>
      <c r="E824" s="18" t="n"/>
      <c r="F824" s="18" t="n"/>
    </row>
    <row r="825">
      <c r="A825" s="19" t="n"/>
      <c r="B825" s="18" t="n"/>
      <c r="C825" s="18">
        <f>IF(B825="","",IFERROR(INDEX('미수금 대장'!$C$4:$C$503,MATCH(B825,'미수금 대장'!$B$4:$B$503,0)),"대장에 없는 청구번호"))</f>
        <v/>
      </c>
      <c r="D825" s="15" t="n"/>
      <c r="E825" s="18" t="n"/>
      <c r="F825" s="18" t="n"/>
    </row>
    <row r="826">
      <c r="A826" s="19" t="n"/>
      <c r="B826" s="18" t="n"/>
      <c r="C826" s="18">
        <f>IF(B826="","",IFERROR(INDEX('미수금 대장'!$C$4:$C$503,MATCH(B826,'미수금 대장'!$B$4:$B$503,0)),"대장에 없는 청구번호"))</f>
        <v/>
      </c>
      <c r="D826" s="15" t="n"/>
      <c r="E826" s="18" t="n"/>
      <c r="F826" s="18" t="n"/>
    </row>
    <row r="827">
      <c r="A827" s="19" t="n"/>
      <c r="B827" s="18" t="n"/>
      <c r="C827" s="18">
        <f>IF(B827="","",IFERROR(INDEX('미수금 대장'!$C$4:$C$503,MATCH(B827,'미수금 대장'!$B$4:$B$503,0)),"대장에 없는 청구번호"))</f>
        <v/>
      </c>
      <c r="D827" s="15" t="n"/>
      <c r="E827" s="18" t="n"/>
      <c r="F827" s="18" t="n"/>
    </row>
    <row r="828">
      <c r="A828" s="19" t="n"/>
      <c r="B828" s="18" t="n"/>
      <c r="C828" s="18">
        <f>IF(B828="","",IFERROR(INDEX('미수금 대장'!$C$4:$C$503,MATCH(B828,'미수금 대장'!$B$4:$B$503,0)),"대장에 없는 청구번호"))</f>
        <v/>
      </c>
      <c r="D828" s="15" t="n"/>
      <c r="E828" s="18" t="n"/>
      <c r="F828" s="18" t="n"/>
    </row>
    <row r="829">
      <c r="A829" s="19" t="n"/>
      <c r="B829" s="18" t="n"/>
      <c r="C829" s="18">
        <f>IF(B829="","",IFERROR(INDEX('미수금 대장'!$C$4:$C$503,MATCH(B829,'미수금 대장'!$B$4:$B$503,0)),"대장에 없는 청구번호"))</f>
        <v/>
      </c>
      <c r="D829" s="15" t="n"/>
      <c r="E829" s="18" t="n"/>
      <c r="F829" s="18" t="n"/>
    </row>
    <row r="830">
      <c r="A830" s="19" t="n"/>
      <c r="B830" s="18" t="n"/>
      <c r="C830" s="18">
        <f>IF(B830="","",IFERROR(INDEX('미수금 대장'!$C$4:$C$503,MATCH(B830,'미수금 대장'!$B$4:$B$503,0)),"대장에 없는 청구번호"))</f>
        <v/>
      </c>
      <c r="D830" s="15" t="n"/>
      <c r="E830" s="18" t="n"/>
      <c r="F830" s="18" t="n"/>
    </row>
    <row r="831">
      <c r="A831" s="19" t="n"/>
      <c r="B831" s="18" t="n"/>
      <c r="C831" s="18">
        <f>IF(B831="","",IFERROR(INDEX('미수금 대장'!$C$4:$C$503,MATCH(B831,'미수금 대장'!$B$4:$B$503,0)),"대장에 없는 청구번호"))</f>
        <v/>
      </c>
      <c r="D831" s="15" t="n"/>
      <c r="E831" s="18" t="n"/>
      <c r="F831" s="18" t="n"/>
    </row>
    <row r="832">
      <c r="A832" s="19" t="n"/>
      <c r="B832" s="18" t="n"/>
      <c r="C832" s="18">
        <f>IF(B832="","",IFERROR(INDEX('미수금 대장'!$C$4:$C$503,MATCH(B832,'미수금 대장'!$B$4:$B$503,0)),"대장에 없는 청구번호"))</f>
        <v/>
      </c>
      <c r="D832" s="15" t="n"/>
      <c r="E832" s="18" t="n"/>
      <c r="F832" s="18" t="n"/>
    </row>
    <row r="833">
      <c r="A833" s="19" t="n"/>
      <c r="B833" s="18" t="n"/>
      <c r="C833" s="18">
        <f>IF(B833="","",IFERROR(INDEX('미수금 대장'!$C$4:$C$503,MATCH(B833,'미수금 대장'!$B$4:$B$503,0)),"대장에 없는 청구번호"))</f>
        <v/>
      </c>
      <c r="D833" s="15" t="n"/>
      <c r="E833" s="18" t="n"/>
      <c r="F833" s="18" t="n"/>
    </row>
    <row r="834">
      <c r="A834" s="19" t="n"/>
      <c r="B834" s="18" t="n"/>
      <c r="C834" s="18">
        <f>IF(B834="","",IFERROR(INDEX('미수금 대장'!$C$4:$C$503,MATCH(B834,'미수금 대장'!$B$4:$B$503,0)),"대장에 없는 청구번호"))</f>
        <v/>
      </c>
      <c r="D834" s="15" t="n"/>
      <c r="E834" s="18" t="n"/>
      <c r="F834" s="18" t="n"/>
    </row>
    <row r="835">
      <c r="A835" s="19" t="n"/>
      <c r="B835" s="18" t="n"/>
      <c r="C835" s="18">
        <f>IF(B835="","",IFERROR(INDEX('미수금 대장'!$C$4:$C$503,MATCH(B835,'미수금 대장'!$B$4:$B$503,0)),"대장에 없는 청구번호"))</f>
        <v/>
      </c>
      <c r="D835" s="15" t="n"/>
      <c r="E835" s="18" t="n"/>
      <c r="F835" s="18" t="n"/>
    </row>
    <row r="836">
      <c r="A836" s="19" t="n"/>
      <c r="B836" s="18" t="n"/>
      <c r="C836" s="18">
        <f>IF(B836="","",IFERROR(INDEX('미수금 대장'!$C$4:$C$503,MATCH(B836,'미수금 대장'!$B$4:$B$503,0)),"대장에 없는 청구번호"))</f>
        <v/>
      </c>
      <c r="D836" s="15" t="n"/>
      <c r="E836" s="18" t="n"/>
      <c r="F836" s="18" t="n"/>
    </row>
    <row r="837">
      <c r="A837" s="19" t="n"/>
      <c r="B837" s="18" t="n"/>
      <c r="C837" s="18">
        <f>IF(B837="","",IFERROR(INDEX('미수금 대장'!$C$4:$C$503,MATCH(B837,'미수금 대장'!$B$4:$B$503,0)),"대장에 없는 청구번호"))</f>
        <v/>
      </c>
      <c r="D837" s="15" t="n"/>
      <c r="E837" s="18" t="n"/>
      <c r="F837" s="18" t="n"/>
    </row>
    <row r="838">
      <c r="A838" s="19" t="n"/>
      <c r="B838" s="18" t="n"/>
      <c r="C838" s="18">
        <f>IF(B838="","",IFERROR(INDEX('미수금 대장'!$C$4:$C$503,MATCH(B838,'미수금 대장'!$B$4:$B$503,0)),"대장에 없는 청구번호"))</f>
        <v/>
      </c>
      <c r="D838" s="15" t="n"/>
      <c r="E838" s="18" t="n"/>
      <c r="F838" s="18" t="n"/>
    </row>
    <row r="839">
      <c r="A839" s="19" t="n"/>
      <c r="B839" s="18" t="n"/>
      <c r="C839" s="18">
        <f>IF(B839="","",IFERROR(INDEX('미수금 대장'!$C$4:$C$503,MATCH(B839,'미수금 대장'!$B$4:$B$503,0)),"대장에 없는 청구번호"))</f>
        <v/>
      </c>
      <c r="D839" s="15" t="n"/>
      <c r="E839" s="18" t="n"/>
      <c r="F839" s="18" t="n"/>
    </row>
    <row r="840">
      <c r="A840" s="19" t="n"/>
      <c r="B840" s="18" t="n"/>
      <c r="C840" s="18">
        <f>IF(B840="","",IFERROR(INDEX('미수금 대장'!$C$4:$C$503,MATCH(B840,'미수금 대장'!$B$4:$B$503,0)),"대장에 없는 청구번호"))</f>
        <v/>
      </c>
      <c r="D840" s="15" t="n"/>
      <c r="E840" s="18" t="n"/>
      <c r="F840" s="18" t="n"/>
    </row>
    <row r="841">
      <c r="A841" s="19" t="n"/>
      <c r="B841" s="18" t="n"/>
      <c r="C841" s="18">
        <f>IF(B841="","",IFERROR(INDEX('미수금 대장'!$C$4:$C$503,MATCH(B841,'미수금 대장'!$B$4:$B$503,0)),"대장에 없는 청구번호"))</f>
        <v/>
      </c>
      <c r="D841" s="15" t="n"/>
      <c r="E841" s="18" t="n"/>
      <c r="F841" s="18" t="n"/>
    </row>
    <row r="842">
      <c r="A842" s="19" t="n"/>
      <c r="B842" s="18" t="n"/>
      <c r="C842" s="18">
        <f>IF(B842="","",IFERROR(INDEX('미수금 대장'!$C$4:$C$503,MATCH(B842,'미수금 대장'!$B$4:$B$503,0)),"대장에 없는 청구번호"))</f>
        <v/>
      </c>
      <c r="D842" s="15" t="n"/>
      <c r="E842" s="18" t="n"/>
      <c r="F842" s="18" t="n"/>
    </row>
    <row r="843">
      <c r="A843" s="19" t="n"/>
      <c r="B843" s="18" t="n"/>
      <c r="C843" s="18">
        <f>IF(B843="","",IFERROR(INDEX('미수금 대장'!$C$4:$C$503,MATCH(B843,'미수금 대장'!$B$4:$B$503,0)),"대장에 없는 청구번호"))</f>
        <v/>
      </c>
      <c r="D843" s="15" t="n"/>
      <c r="E843" s="18" t="n"/>
      <c r="F843" s="18" t="n"/>
    </row>
    <row r="844">
      <c r="A844" s="19" t="n"/>
      <c r="B844" s="18" t="n"/>
      <c r="C844" s="18">
        <f>IF(B844="","",IFERROR(INDEX('미수금 대장'!$C$4:$C$503,MATCH(B844,'미수금 대장'!$B$4:$B$503,0)),"대장에 없는 청구번호"))</f>
        <v/>
      </c>
      <c r="D844" s="15" t="n"/>
      <c r="E844" s="18" t="n"/>
      <c r="F844" s="18" t="n"/>
    </row>
    <row r="845">
      <c r="A845" s="19" t="n"/>
      <c r="B845" s="18" t="n"/>
      <c r="C845" s="18">
        <f>IF(B845="","",IFERROR(INDEX('미수금 대장'!$C$4:$C$503,MATCH(B845,'미수금 대장'!$B$4:$B$503,0)),"대장에 없는 청구번호"))</f>
        <v/>
      </c>
      <c r="D845" s="15" t="n"/>
      <c r="E845" s="18" t="n"/>
      <c r="F845" s="18" t="n"/>
    </row>
    <row r="846">
      <c r="A846" s="19" t="n"/>
      <c r="B846" s="18" t="n"/>
      <c r="C846" s="18">
        <f>IF(B846="","",IFERROR(INDEX('미수금 대장'!$C$4:$C$503,MATCH(B846,'미수금 대장'!$B$4:$B$503,0)),"대장에 없는 청구번호"))</f>
        <v/>
      </c>
      <c r="D846" s="15" t="n"/>
      <c r="E846" s="18" t="n"/>
      <c r="F846" s="18" t="n"/>
    </row>
    <row r="847">
      <c r="A847" s="19" t="n"/>
      <c r="B847" s="18" t="n"/>
      <c r="C847" s="18">
        <f>IF(B847="","",IFERROR(INDEX('미수금 대장'!$C$4:$C$503,MATCH(B847,'미수금 대장'!$B$4:$B$503,0)),"대장에 없는 청구번호"))</f>
        <v/>
      </c>
      <c r="D847" s="15" t="n"/>
      <c r="E847" s="18" t="n"/>
      <c r="F847" s="18" t="n"/>
    </row>
    <row r="848">
      <c r="A848" s="19" t="n"/>
      <c r="B848" s="18" t="n"/>
      <c r="C848" s="18">
        <f>IF(B848="","",IFERROR(INDEX('미수금 대장'!$C$4:$C$503,MATCH(B848,'미수금 대장'!$B$4:$B$503,0)),"대장에 없는 청구번호"))</f>
        <v/>
      </c>
      <c r="D848" s="15" t="n"/>
      <c r="E848" s="18" t="n"/>
      <c r="F848" s="18" t="n"/>
    </row>
    <row r="849">
      <c r="A849" s="19" t="n"/>
      <c r="B849" s="18" t="n"/>
      <c r="C849" s="18">
        <f>IF(B849="","",IFERROR(INDEX('미수금 대장'!$C$4:$C$503,MATCH(B849,'미수금 대장'!$B$4:$B$503,0)),"대장에 없는 청구번호"))</f>
        <v/>
      </c>
      <c r="D849" s="15" t="n"/>
      <c r="E849" s="18" t="n"/>
      <c r="F849" s="18" t="n"/>
    </row>
    <row r="850">
      <c r="A850" s="19" t="n"/>
      <c r="B850" s="18" t="n"/>
      <c r="C850" s="18">
        <f>IF(B850="","",IFERROR(INDEX('미수금 대장'!$C$4:$C$503,MATCH(B850,'미수금 대장'!$B$4:$B$503,0)),"대장에 없는 청구번호"))</f>
        <v/>
      </c>
      <c r="D850" s="15" t="n"/>
      <c r="E850" s="18" t="n"/>
      <c r="F850" s="18" t="n"/>
    </row>
    <row r="851">
      <c r="A851" s="19" t="n"/>
      <c r="B851" s="18" t="n"/>
      <c r="C851" s="18">
        <f>IF(B851="","",IFERROR(INDEX('미수금 대장'!$C$4:$C$503,MATCH(B851,'미수금 대장'!$B$4:$B$503,0)),"대장에 없는 청구번호"))</f>
        <v/>
      </c>
      <c r="D851" s="15" t="n"/>
      <c r="E851" s="18" t="n"/>
      <c r="F851" s="18" t="n"/>
    </row>
    <row r="852">
      <c r="A852" s="19" t="n"/>
      <c r="B852" s="18" t="n"/>
      <c r="C852" s="18">
        <f>IF(B852="","",IFERROR(INDEX('미수금 대장'!$C$4:$C$503,MATCH(B852,'미수금 대장'!$B$4:$B$503,0)),"대장에 없는 청구번호"))</f>
        <v/>
      </c>
      <c r="D852" s="15" t="n"/>
      <c r="E852" s="18" t="n"/>
      <c r="F852" s="18" t="n"/>
    </row>
    <row r="853">
      <c r="A853" s="19" t="n"/>
      <c r="B853" s="18" t="n"/>
      <c r="C853" s="18">
        <f>IF(B853="","",IFERROR(INDEX('미수금 대장'!$C$4:$C$503,MATCH(B853,'미수금 대장'!$B$4:$B$503,0)),"대장에 없는 청구번호"))</f>
        <v/>
      </c>
      <c r="D853" s="15" t="n"/>
      <c r="E853" s="18" t="n"/>
      <c r="F853" s="18" t="n"/>
    </row>
    <row r="854">
      <c r="A854" s="19" t="n"/>
      <c r="B854" s="18" t="n"/>
      <c r="C854" s="18">
        <f>IF(B854="","",IFERROR(INDEX('미수금 대장'!$C$4:$C$503,MATCH(B854,'미수금 대장'!$B$4:$B$503,0)),"대장에 없는 청구번호"))</f>
        <v/>
      </c>
      <c r="D854" s="15" t="n"/>
      <c r="E854" s="18" t="n"/>
      <c r="F854" s="18" t="n"/>
    </row>
    <row r="855">
      <c r="A855" s="19" t="n"/>
      <c r="B855" s="18" t="n"/>
      <c r="C855" s="18">
        <f>IF(B855="","",IFERROR(INDEX('미수금 대장'!$C$4:$C$503,MATCH(B855,'미수금 대장'!$B$4:$B$503,0)),"대장에 없는 청구번호"))</f>
        <v/>
      </c>
      <c r="D855" s="15" t="n"/>
      <c r="E855" s="18" t="n"/>
      <c r="F855" s="18" t="n"/>
    </row>
    <row r="856">
      <c r="A856" s="19" t="n"/>
      <c r="B856" s="18" t="n"/>
      <c r="C856" s="18">
        <f>IF(B856="","",IFERROR(INDEX('미수금 대장'!$C$4:$C$503,MATCH(B856,'미수금 대장'!$B$4:$B$503,0)),"대장에 없는 청구번호"))</f>
        <v/>
      </c>
      <c r="D856" s="15" t="n"/>
      <c r="E856" s="18" t="n"/>
      <c r="F856" s="18" t="n"/>
    </row>
    <row r="857">
      <c r="A857" s="19" t="n"/>
      <c r="B857" s="18" t="n"/>
      <c r="C857" s="18">
        <f>IF(B857="","",IFERROR(INDEX('미수금 대장'!$C$4:$C$503,MATCH(B857,'미수금 대장'!$B$4:$B$503,0)),"대장에 없는 청구번호"))</f>
        <v/>
      </c>
      <c r="D857" s="15" t="n"/>
      <c r="E857" s="18" t="n"/>
      <c r="F857" s="18" t="n"/>
    </row>
    <row r="858">
      <c r="A858" s="19" t="n"/>
      <c r="B858" s="18" t="n"/>
      <c r="C858" s="18">
        <f>IF(B858="","",IFERROR(INDEX('미수금 대장'!$C$4:$C$503,MATCH(B858,'미수금 대장'!$B$4:$B$503,0)),"대장에 없는 청구번호"))</f>
        <v/>
      </c>
      <c r="D858" s="15" t="n"/>
      <c r="E858" s="18" t="n"/>
      <c r="F858" s="18" t="n"/>
    </row>
    <row r="859">
      <c r="A859" s="19" t="n"/>
      <c r="B859" s="18" t="n"/>
      <c r="C859" s="18">
        <f>IF(B859="","",IFERROR(INDEX('미수금 대장'!$C$4:$C$503,MATCH(B859,'미수금 대장'!$B$4:$B$503,0)),"대장에 없는 청구번호"))</f>
        <v/>
      </c>
      <c r="D859" s="15" t="n"/>
      <c r="E859" s="18" t="n"/>
      <c r="F859" s="18" t="n"/>
    </row>
    <row r="860">
      <c r="A860" s="19" t="n"/>
      <c r="B860" s="18" t="n"/>
      <c r="C860" s="18">
        <f>IF(B860="","",IFERROR(INDEX('미수금 대장'!$C$4:$C$503,MATCH(B860,'미수금 대장'!$B$4:$B$503,0)),"대장에 없는 청구번호"))</f>
        <v/>
      </c>
      <c r="D860" s="15" t="n"/>
      <c r="E860" s="18" t="n"/>
      <c r="F860" s="18" t="n"/>
    </row>
    <row r="861">
      <c r="A861" s="19" t="n"/>
      <c r="B861" s="18" t="n"/>
      <c r="C861" s="18">
        <f>IF(B861="","",IFERROR(INDEX('미수금 대장'!$C$4:$C$503,MATCH(B861,'미수금 대장'!$B$4:$B$503,0)),"대장에 없는 청구번호"))</f>
        <v/>
      </c>
      <c r="D861" s="15" t="n"/>
      <c r="E861" s="18" t="n"/>
      <c r="F861" s="18" t="n"/>
    </row>
    <row r="862">
      <c r="A862" s="19" t="n"/>
      <c r="B862" s="18" t="n"/>
      <c r="C862" s="18">
        <f>IF(B862="","",IFERROR(INDEX('미수금 대장'!$C$4:$C$503,MATCH(B862,'미수금 대장'!$B$4:$B$503,0)),"대장에 없는 청구번호"))</f>
        <v/>
      </c>
      <c r="D862" s="15" t="n"/>
      <c r="E862" s="18" t="n"/>
      <c r="F862" s="18" t="n"/>
    </row>
    <row r="863">
      <c r="A863" s="19" t="n"/>
      <c r="B863" s="18" t="n"/>
      <c r="C863" s="18">
        <f>IF(B863="","",IFERROR(INDEX('미수금 대장'!$C$4:$C$503,MATCH(B863,'미수금 대장'!$B$4:$B$503,0)),"대장에 없는 청구번호"))</f>
        <v/>
      </c>
      <c r="D863" s="15" t="n"/>
      <c r="E863" s="18" t="n"/>
      <c r="F863" s="18" t="n"/>
    </row>
    <row r="864">
      <c r="A864" s="19" t="n"/>
      <c r="B864" s="18" t="n"/>
      <c r="C864" s="18">
        <f>IF(B864="","",IFERROR(INDEX('미수금 대장'!$C$4:$C$503,MATCH(B864,'미수금 대장'!$B$4:$B$503,0)),"대장에 없는 청구번호"))</f>
        <v/>
      </c>
      <c r="D864" s="15" t="n"/>
      <c r="E864" s="18" t="n"/>
      <c r="F864" s="18" t="n"/>
    </row>
    <row r="865">
      <c r="A865" s="19" t="n"/>
      <c r="B865" s="18" t="n"/>
      <c r="C865" s="18">
        <f>IF(B865="","",IFERROR(INDEX('미수금 대장'!$C$4:$C$503,MATCH(B865,'미수금 대장'!$B$4:$B$503,0)),"대장에 없는 청구번호"))</f>
        <v/>
      </c>
      <c r="D865" s="15" t="n"/>
      <c r="E865" s="18" t="n"/>
      <c r="F865" s="18" t="n"/>
    </row>
    <row r="866">
      <c r="A866" s="19" t="n"/>
      <c r="B866" s="18" t="n"/>
      <c r="C866" s="18">
        <f>IF(B866="","",IFERROR(INDEX('미수금 대장'!$C$4:$C$503,MATCH(B866,'미수금 대장'!$B$4:$B$503,0)),"대장에 없는 청구번호"))</f>
        <v/>
      </c>
      <c r="D866" s="15" t="n"/>
      <c r="E866" s="18" t="n"/>
      <c r="F866" s="18" t="n"/>
    </row>
    <row r="867">
      <c r="A867" s="19" t="n"/>
      <c r="B867" s="18" t="n"/>
      <c r="C867" s="18">
        <f>IF(B867="","",IFERROR(INDEX('미수금 대장'!$C$4:$C$503,MATCH(B867,'미수금 대장'!$B$4:$B$503,0)),"대장에 없는 청구번호"))</f>
        <v/>
      </c>
      <c r="D867" s="15" t="n"/>
      <c r="E867" s="18" t="n"/>
      <c r="F867" s="18" t="n"/>
    </row>
    <row r="868">
      <c r="A868" s="19" t="n"/>
      <c r="B868" s="18" t="n"/>
      <c r="C868" s="18">
        <f>IF(B868="","",IFERROR(INDEX('미수금 대장'!$C$4:$C$503,MATCH(B868,'미수금 대장'!$B$4:$B$503,0)),"대장에 없는 청구번호"))</f>
        <v/>
      </c>
      <c r="D868" s="15" t="n"/>
      <c r="E868" s="18" t="n"/>
      <c r="F868" s="18" t="n"/>
    </row>
    <row r="869">
      <c r="A869" s="19" t="n"/>
      <c r="B869" s="18" t="n"/>
      <c r="C869" s="18">
        <f>IF(B869="","",IFERROR(INDEX('미수금 대장'!$C$4:$C$503,MATCH(B869,'미수금 대장'!$B$4:$B$503,0)),"대장에 없는 청구번호"))</f>
        <v/>
      </c>
      <c r="D869" s="15" t="n"/>
      <c r="E869" s="18" t="n"/>
      <c r="F869" s="18" t="n"/>
    </row>
    <row r="870">
      <c r="A870" s="19" t="n"/>
      <c r="B870" s="18" t="n"/>
      <c r="C870" s="18">
        <f>IF(B870="","",IFERROR(INDEX('미수금 대장'!$C$4:$C$503,MATCH(B870,'미수금 대장'!$B$4:$B$503,0)),"대장에 없는 청구번호"))</f>
        <v/>
      </c>
      <c r="D870" s="15" t="n"/>
      <c r="E870" s="18" t="n"/>
      <c r="F870" s="18" t="n"/>
    </row>
    <row r="871">
      <c r="A871" s="19" t="n"/>
      <c r="B871" s="18" t="n"/>
      <c r="C871" s="18">
        <f>IF(B871="","",IFERROR(INDEX('미수금 대장'!$C$4:$C$503,MATCH(B871,'미수금 대장'!$B$4:$B$503,0)),"대장에 없는 청구번호"))</f>
        <v/>
      </c>
      <c r="D871" s="15" t="n"/>
      <c r="E871" s="18" t="n"/>
      <c r="F871" s="18" t="n"/>
    </row>
    <row r="872">
      <c r="A872" s="19" t="n"/>
      <c r="B872" s="18" t="n"/>
      <c r="C872" s="18">
        <f>IF(B872="","",IFERROR(INDEX('미수금 대장'!$C$4:$C$503,MATCH(B872,'미수금 대장'!$B$4:$B$503,0)),"대장에 없는 청구번호"))</f>
        <v/>
      </c>
      <c r="D872" s="15" t="n"/>
      <c r="E872" s="18" t="n"/>
      <c r="F872" s="18" t="n"/>
    </row>
    <row r="873">
      <c r="A873" s="19" t="n"/>
      <c r="B873" s="18" t="n"/>
      <c r="C873" s="18">
        <f>IF(B873="","",IFERROR(INDEX('미수금 대장'!$C$4:$C$503,MATCH(B873,'미수금 대장'!$B$4:$B$503,0)),"대장에 없는 청구번호"))</f>
        <v/>
      </c>
      <c r="D873" s="15" t="n"/>
      <c r="E873" s="18" t="n"/>
      <c r="F873" s="18" t="n"/>
    </row>
    <row r="874">
      <c r="A874" s="19" t="n"/>
      <c r="B874" s="18" t="n"/>
      <c r="C874" s="18">
        <f>IF(B874="","",IFERROR(INDEX('미수금 대장'!$C$4:$C$503,MATCH(B874,'미수금 대장'!$B$4:$B$503,0)),"대장에 없는 청구번호"))</f>
        <v/>
      </c>
      <c r="D874" s="15" t="n"/>
      <c r="E874" s="18" t="n"/>
      <c r="F874" s="18" t="n"/>
    </row>
    <row r="875">
      <c r="A875" s="19" t="n"/>
      <c r="B875" s="18" t="n"/>
      <c r="C875" s="18">
        <f>IF(B875="","",IFERROR(INDEX('미수금 대장'!$C$4:$C$503,MATCH(B875,'미수금 대장'!$B$4:$B$503,0)),"대장에 없는 청구번호"))</f>
        <v/>
      </c>
      <c r="D875" s="15" t="n"/>
      <c r="E875" s="18" t="n"/>
      <c r="F875" s="18" t="n"/>
    </row>
    <row r="876">
      <c r="A876" s="19" t="n"/>
      <c r="B876" s="18" t="n"/>
      <c r="C876" s="18">
        <f>IF(B876="","",IFERROR(INDEX('미수금 대장'!$C$4:$C$503,MATCH(B876,'미수금 대장'!$B$4:$B$503,0)),"대장에 없는 청구번호"))</f>
        <v/>
      </c>
      <c r="D876" s="15" t="n"/>
      <c r="E876" s="18" t="n"/>
      <c r="F876" s="18" t="n"/>
    </row>
    <row r="877">
      <c r="A877" s="19" t="n"/>
      <c r="B877" s="18" t="n"/>
      <c r="C877" s="18">
        <f>IF(B877="","",IFERROR(INDEX('미수금 대장'!$C$4:$C$503,MATCH(B877,'미수금 대장'!$B$4:$B$503,0)),"대장에 없는 청구번호"))</f>
        <v/>
      </c>
      <c r="D877" s="15" t="n"/>
      <c r="E877" s="18" t="n"/>
      <c r="F877" s="18" t="n"/>
    </row>
    <row r="878">
      <c r="A878" s="19" t="n"/>
      <c r="B878" s="18" t="n"/>
      <c r="C878" s="18">
        <f>IF(B878="","",IFERROR(INDEX('미수금 대장'!$C$4:$C$503,MATCH(B878,'미수금 대장'!$B$4:$B$503,0)),"대장에 없는 청구번호"))</f>
        <v/>
      </c>
      <c r="D878" s="15" t="n"/>
      <c r="E878" s="18" t="n"/>
      <c r="F878" s="18" t="n"/>
    </row>
    <row r="879">
      <c r="A879" s="19" t="n"/>
      <c r="B879" s="18" t="n"/>
      <c r="C879" s="18">
        <f>IF(B879="","",IFERROR(INDEX('미수금 대장'!$C$4:$C$503,MATCH(B879,'미수금 대장'!$B$4:$B$503,0)),"대장에 없는 청구번호"))</f>
        <v/>
      </c>
      <c r="D879" s="15" t="n"/>
      <c r="E879" s="18" t="n"/>
      <c r="F879" s="18" t="n"/>
    </row>
    <row r="880">
      <c r="A880" s="19" t="n"/>
      <c r="B880" s="18" t="n"/>
      <c r="C880" s="18">
        <f>IF(B880="","",IFERROR(INDEX('미수금 대장'!$C$4:$C$503,MATCH(B880,'미수금 대장'!$B$4:$B$503,0)),"대장에 없는 청구번호"))</f>
        <v/>
      </c>
      <c r="D880" s="15" t="n"/>
      <c r="E880" s="18" t="n"/>
      <c r="F880" s="18" t="n"/>
    </row>
    <row r="881">
      <c r="A881" s="19" t="n"/>
      <c r="B881" s="18" t="n"/>
      <c r="C881" s="18">
        <f>IF(B881="","",IFERROR(INDEX('미수금 대장'!$C$4:$C$503,MATCH(B881,'미수금 대장'!$B$4:$B$503,0)),"대장에 없는 청구번호"))</f>
        <v/>
      </c>
      <c r="D881" s="15" t="n"/>
      <c r="E881" s="18" t="n"/>
      <c r="F881" s="18" t="n"/>
    </row>
    <row r="882">
      <c r="A882" s="19" t="n"/>
      <c r="B882" s="18" t="n"/>
      <c r="C882" s="18">
        <f>IF(B882="","",IFERROR(INDEX('미수금 대장'!$C$4:$C$503,MATCH(B882,'미수금 대장'!$B$4:$B$503,0)),"대장에 없는 청구번호"))</f>
        <v/>
      </c>
      <c r="D882" s="15" t="n"/>
      <c r="E882" s="18" t="n"/>
      <c r="F882" s="18" t="n"/>
    </row>
    <row r="883">
      <c r="A883" s="19" t="n"/>
      <c r="B883" s="18" t="n"/>
      <c r="C883" s="18">
        <f>IF(B883="","",IFERROR(INDEX('미수금 대장'!$C$4:$C$503,MATCH(B883,'미수금 대장'!$B$4:$B$503,0)),"대장에 없는 청구번호"))</f>
        <v/>
      </c>
      <c r="D883" s="15" t="n"/>
      <c r="E883" s="18" t="n"/>
      <c r="F883" s="18" t="n"/>
    </row>
    <row r="884">
      <c r="A884" s="19" t="n"/>
      <c r="B884" s="18" t="n"/>
      <c r="C884" s="18">
        <f>IF(B884="","",IFERROR(INDEX('미수금 대장'!$C$4:$C$503,MATCH(B884,'미수금 대장'!$B$4:$B$503,0)),"대장에 없는 청구번호"))</f>
        <v/>
      </c>
      <c r="D884" s="15" t="n"/>
      <c r="E884" s="18" t="n"/>
      <c r="F884" s="18" t="n"/>
    </row>
    <row r="885">
      <c r="A885" s="19" t="n"/>
      <c r="B885" s="18" t="n"/>
      <c r="C885" s="18">
        <f>IF(B885="","",IFERROR(INDEX('미수금 대장'!$C$4:$C$503,MATCH(B885,'미수금 대장'!$B$4:$B$503,0)),"대장에 없는 청구번호"))</f>
        <v/>
      </c>
      <c r="D885" s="15" t="n"/>
      <c r="E885" s="18" t="n"/>
      <c r="F885" s="18" t="n"/>
    </row>
    <row r="886">
      <c r="A886" s="19" t="n"/>
      <c r="B886" s="18" t="n"/>
      <c r="C886" s="18">
        <f>IF(B886="","",IFERROR(INDEX('미수금 대장'!$C$4:$C$503,MATCH(B886,'미수금 대장'!$B$4:$B$503,0)),"대장에 없는 청구번호"))</f>
        <v/>
      </c>
      <c r="D886" s="15" t="n"/>
      <c r="E886" s="18" t="n"/>
      <c r="F886" s="18" t="n"/>
    </row>
    <row r="887">
      <c r="A887" s="19" t="n"/>
      <c r="B887" s="18" t="n"/>
      <c r="C887" s="18">
        <f>IF(B887="","",IFERROR(INDEX('미수금 대장'!$C$4:$C$503,MATCH(B887,'미수금 대장'!$B$4:$B$503,0)),"대장에 없는 청구번호"))</f>
        <v/>
      </c>
      <c r="D887" s="15" t="n"/>
      <c r="E887" s="18" t="n"/>
      <c r="F887" s="18" t="n"/>
    </row>
    <row r="888">
      <c r="A888" s="19" t="n"/>
      <c r="B888" s="18" t="n"/>
      <c r="C888" s="18">
        <f>IF(B888="","",IFERROR(INDEX('미수금 대장'!$C$4:$C$503,MATCH(B888,'미수금 대장'!$B$4:$B$503,0)),"대장에 없는 청구번호"))</f>
        <v/>
      </c>
      <c r="D888" s="15" t="n"/>
      <c r="E888" s="18" t="n"/>
      <c r="F888" s="18" t="n"/>
    </row>
    <row r="889">
      <c r="A889" s="19" t="n"/>
      <c r="B889" s="18" t="n"/>
      <c r="C889" s="18">
        <f>IF(B889="","",IFERROR(INDEX('미수금 대장'!$C$4:$C$503,MATCH(B889,'미수금 대장'!$B$4:$B$503,0)),"대장에 없는 청구번호"))</f>
        <v/>
      </c>
      <c r="D889" s="15" t="n"/>
      <c r="E889" s="18" t="n"/>
      <c r="F889" s="18" t="n"/>
    </row>
    <row r="890">
      <c r="A890" s="19" t="n"/>
      <c r="B890" s="18" t="n"/>
      <c r="C890" s="18">
        <f>IF(B890="","",IFERROR(INDEX('미수금 대장'!$C$4:$C$503,MATCH(B890,'미수금 대장'!$B$4:$B$503,0)),"대장에 없는 청구번호"))</f>
        <v/>
      </c>
      <c r="D890" s="15" t="n"/>
      <c r="E890" s="18" t="n"/>
      <c r="F890" s="18" t="n"/>
    </row>
    <row r="891">
      <c r="A891" s="19" t="n"/>
      <c r="B891" s="18" t="n"/>
      <c r="C891" s="18">
        <f>IF(B891="","",IFERROR(INDEX('미수금 대장'!$C$4:$C$503,MATCH(B891,'미수금 대장'!$B$4:$B$503,0)),"대장에 없는 청구번호"))</f>
        <v/>
      </c>
      <c r="D891" s="15" t="n"/>
      <c r="E891" s="18" t="n"/>
      <c r="F891" s="18" t="n"/>
    </row>
    <row r="892">
      <c r="A892" s="19" t="n"/>
      <c r="B892" s="18" t="n"/>
      <c r="C892" s="18">
        <f>IF(B892="","",IFERROR(INDEX('미수금 대장'!$C$4:$C$503,MATCH(B892,'미수금 대장'!$B$4:$B$503,0)),"대장에 없는 청구번호"))</f>
        <v/>
      </c>
      <c r="D892" s="15" t="n"/>
      <c r="E892" s="18" t="n"/>
      <c r="F892" s="18" t="n"/>
    </row>
    <row r="893">
      <c r="A893" s="19" t="n"/>
      <c r="B893" s="18" t="n"/>
      <c r="C893" s="18">
        <f>IF(B893="","",IFERROR(INDEX('미수금 대장'!$C$4:$C$503,MATCH(B893,'미수금 대장'!$B$4:$B$503,0)),"대장에 없는 청구번호"))</f>
        <v/>
      </c>
      <c r="D893" s="15" t="n"/>
      <c r="E893" s="18" t="n"/>
      <c r="F893" s="18" t="n"/>
    </row>
    <row r="894">
      <c r="A894" s="19" t="n"/>
      <c r="B894" s="18" t="n"/>
      <c r="C894" s="18">
        <f>IF(B894="","",IFERROR(INDEX('미수금 대장'!$C$4:$C$503,MATCH(B894,'미수금 대장'!$B$4:$B$503,0)),"대장에 없는 청구번호"))</f>
        <v/>
      </c>
      <c r="D894" s="15" t="n"/>
      <c r="E894" s="18" t="n"/>
      <c r="F894" s="18" t="n"/>
    </row>
    <row r="895">
      <c r="A895" s="19" t="n"/>
      <c r="B895" s="18" t="n"/>
      <c r="C895" s="18">
        <f>IF(B895="","",IFERROR(INDEX('미수금 대장'!$C$4:$C$503,MATCH(B895,'미수금 대장'!$B$4:$B$503,0)),"대장에 없는 청구번호"))</f>
        <v/>
      </c>
      <c r="D895" s="15" t="n"/>
      <c r="E895" s="18" t="n"/>
      <c r="F895" s="18" t="n"/>
    </row>
    <row r="896">
      <c r="A896" s="19" t="n"/>
      <c r="B896" s="18" t="n"/>
      <c r="C896" s="18">
        <f>IF(B896="","",IFERROR(INDEX('미수금 대장'!$C$4:$C$503,MATCH(B896,'미수금 대장'!$B$4:$B$503,0)),"대장에 없는 청구번호"))</f>
        <v/>
      </c>
      <c r="D896" s="15" t="n"/>
      <c r="E896" s="18" t="n"/>
      <c r="F896" s="18" t="n"/>
    </row>
    <row r="897">
      <c r="A897" s="19" t="n"/>
      <c r="B897" s="18" t="n"/>
      <c r="C897" s="18">
        <f>IF(B897="","",IFERROR(INDEX('미수금 대장'!$C$4:$C$503,MATCH(B897,'미수금 대장'!$B$4:$B$503,0)),"대장에 없는 청구번호"))</f>
        <v/>
      </c>
      <c r="D897" s="15" t="n"/>
      <c r="E897" s="18" t="n"/>
      <c r="F897" s="18" t="n"/>
    </row>
    <row r="898">
      <c r="A898" s="19" t="n"/>
      <c r="B898" s="18" t="n"/>
      <c r="C898" s="18">
        <f>IF(B898="","",IFERROR(INDEX('미수금 대장'!$C$4:$C$503,MATCH(B898,'미수금 대장'!$B$4:$B$503,0)),"대장에 없는 청구번호"))</f>
        <v/>
      </c>
      <c r="D898" s="15" t="n"/>
      <c r="E898" s="18" t="n"/>
      <c r="F898" s="18" t="n"/>
    </row>
    <row r="899">
      <c r="A899" s="19" t="n"/>
      <c r="B899" s="18" t="n"/>
      <c r="C899" s="18">
        <f>IF(B899="","",IFERROR(INDEX('미수금 대장'!$C$4:$C$503,MATCH(B899,'미수금 대장'!$B$4:$B$503,0)),"대장에 없는 청구번호"))</f>
        <v/>
      </c>
      <c r="D899" s="15" t="n"/>
      <c r="E899" s="18" t="n"/>
      <c r="F899" s="18" t="n"/>
    </row>
    <row r="900">
      <c r="A900" s="19" t="n"/>
      <c r="B900" s="18" t="n"/>
      <c r="C900" s="18">
        <f>IF(B900="","",IFERROR(INDEX('미수금 대장'!$C$4:$C$503,MATCH(B900,'미수금 대장'!$B$4:$B$503,0)),"대장에 없는 청구번호"))</f>
        <v/>
      </c>
      <c r="D900" s="15" t="n"/>
      <c r="E900" s="18" t="n"/>
      <c r="F900" s="18" t="n"/>
    </row>
    <row r="901">
      <c r="A901" s="19" t="n"/>
      <c r="B901" s="18" t="n"/>
      <c r="C901" s="18">
        <f>IF(B901="","",IFERROR(INDEX('미수금 대장'!$C$4:$C$503,MATCH(B901,'미수금 대장'!$B$4:$B$503,0)),"대장에 없는 청구번호"))</f>
        <v/>
      </c>
      <c r="D901" s="15" t="n"/>
      <c r="E901" s="18" t="n"/>
      <c r="F901" s="18" t="n"/>
    </row>
    <row r="902">
      <c r="A902" s="19" t="n"/>
      <c r="B902" s="18" t="n"/>
      <c r="C902" s="18">
        <f>IF(B902="","",IFERROR(INDEX('미수금 대장'!$C$4:$C$503,MATCH(B902,'미수금 대장'!$B$4:$B$503,0)),"대장에 없는 청구번호"))</f>
        <v/>
      </c>
      <c r="D902" s="15" t="n"/>
      <c r="E902" s="18" t="n"/>
      <c r="F902" s="18" t="n"/>
    </row>
    <row r="903">
      <c r="A903" s="19" t="n"/>
      <c r="B903" s="18" t="n"/>
      <c r="C903" s="18">
        <f>IF(B903="","",IFERROR(INDEX('미수금 대장'!$C$4:$C$503,MATCH(B903,'미수금 대장'!$B$4:$B$503,0)),"대장에 없는 청구번호"))</f>
        <v/>
      </c>
      <c r="D903" s="15" t="n"/>
      <c r="E903" s="18" t="n"/>
      <c r="F903" s="18" t="n"/>
    </row>
    <row r="904">
      <c r="A904" s="19" t="n"/>
      <c r="B904" s="18" t="n"/>
      <c r="C904" s="18">
        <f>IF(B904="","",IFERROR(INDEX('미수금 대장'!$C$4:$C$503,MATCH(B904,'미수금 대장'!$B$4:$B$503,0)),"대장에 없는 청구번호"))</f>
        <v/>
      </c>
      <c r="D904" s="15" t="n"/>
      <c r="E904" s="18" t="n"/>
      <c r="F904" s="18" t="n"/>
    </row>
    <row r="905">
      <c r="A905" s="19" t="n"/>
      <c r="B905" s="18" t="n"/>
      <c r="C905" s="18">
        <f>IF(B905="","",IFERROR(INDEX('미수금 대장'!$C$4:$C$503,MATCH(B905,'미수금 대장'!$B$4:$B$503,0)),"대장에 없는 청구번호"))</f>
        <v/>
      </c>
      <c r="D905" s="15" t="n"/>
      <c r="E905" s="18" t="n"/>
      <c r="F905" s="18" t="n"/>
    </row>
    <row r="906">
      <c r="A906" s="19" t="n"/>
      <c r="B906" s="18" t="n"/>
      <c r="C906" s="18">
        <f>IF(B906="","",IFERROR(INDEX('미수금 대장'!$C$4:$C$503,MATCH(B906,'미수금 대장'!$B$4:$B$503,0)),"대장에 없는 청구번호"))</f>
        <v/>
      </c>
      <c r="D906" s="15" t="n"/>
      <c r="E906" s="18" t="n"/>
      <c r="F906" s="18" t="n"/>
    </row>
    <row r="907">
      <c r="A907" s="19" t="n"/>
      <c r="B907" s="18" t="n"/>
      <c r="C907" s="18">
        <f>IF(B907="","",IFERROR(INDEX('미수금 대장'!$C$4:$C$503,MATCH(B907,'미수금 대장'!$B$4:$B$503,0)),"대장에 없는 청구번호"))</f>
        <v/>
      </c>
      <c r="D907" s="15" t="n"/>
      <c r="E907" s="18" t="n"/>
      <c r="F907" s="18" t="n"/>
    </row>
    <row r="908">
      <c r="A908" s="19" t="n"/>
      <c r="B908" s="18" t="n"/>
      <c r="C908" s="18">
        <f>IF(B908="","",IFERROR(INDEX('미수금 대장'!$C$4:$C$503,MATCH(B908,'미수금 대장'!$B$4:$B$503,0)),"대장에 없는 청구번호"))</f>
        <v/>
      </c>
      <c r="D908" s="15" t="n"/>
      <c r="E908" s="18" t="n"/>
      <c r="F908" s="18" t="n"/>
    </row>
    <row r="909">
      <c r="A909" s="19" t="n"/>
      <c r="B909" s="18" t="n"/>
      <c r="C909" s="18">
        <f>IF(B909="","",IFERROR(INDEX('미수금 대장'!$C$4:$C$503,MATCH(B909,'미수금 대장'!$B$4:$B$503,0)),"대장에 없는 청구번호"))</f>
        <v/>
      </c>
      <c r="D909" s="15" t="n"/>
      <c r="E909" s="18" t="n"/>
      <c r="F909" s="18" t="n"/>
    </row>
    <row r="910">
      <c r="A910" s="19" t="n"/>
      <c r="B910" s="18" t="n"/>
      <c r="C910" s="18">
        <f>IF(B910="","",IFERROR(INDEX('미수금 대장'!$C$4:$C$503,MATCH(B910,'미수금 대장'!$B$4:$B$503,0)),"대장에 없는 청구번호"))</f>
        <v/>
      </c>
      <c r="D910" s="15" t="n"/>
      <c r="E910" s="18" t="n"/>
      <c r="F910" s="18" t="n"/>
    </row>
    <row r="911">
      <c r="A911" s="19" t="n"/>
      <c r="B911" s="18" t="n"/>
      <c r="C911" s="18">
        <f>IF(B911="","",IFERROR(INDEX('미수금 대장'!$C$4:$C$503,MATCH(B911,'미수금 대장'!$B$4:$B$503,0)),"대장에 없는 청구번호"))</f>
        <v/>
      </c>
      <c r="D911" s="15" t="n"/>
      <c r="E911" s="18" t="n"/>
      <c r="F911" s="18" t="n"/>
    </row>
    <row r="912">
      <c r="A912" s="19" t="n"/>
      <c r="B912" s="18" t="n"/>
      <c r="C912" s="18">
        <f>IF(B912="","",IFERROR(INDEX('미수금 대장'!$C$4:$C$503,MATCH(B912,'미수금 대장'!$B$4:$B$503,0)),"대장에 없는 청구번호"))</f>
        <v/>
      </c>
      <c r="D912" s="15" t="n"/>
      <c r="E912" s="18" t="n"/>
      <c r="F912" s="18" t="n"/>
    </row>
    <row r="913">
      <c r="A913" s="19" t="n"/>
      <c r="B913" s="18" t="n"/>
      <c r="C913" s="18">
        <f>IF(B913="","",IFERROR(INDEX('미수금 대장'!$C$4:$C$503,MATCH(B913,'미수금 대장'!$B$4:$B$503,0)),"대장에 없는 청구번호"))</f>
        <v/>
      </c>
      <c r="D913" s="15" t="n"/>
      <c r="E913" s="18" t="n"/>
      <c r="F913" s="18" t="n"/>
    </row>
    <row r="914">
      <c r="A914" s="19" t="n"/>
      <c r="B914" s="18" t="n"/>
      <c r="C914" s="18">
        <f>IF(B914="","",IFERROR(INDEX('미수금 대장'!$C$4:$C$503,MATCH(B914,'미수금 대장'!$B$4:$B$503,0)),"대장에 없는 청구번호"))</f>
        <v/>
      </c>
      <c r="D914" s="15" t="n"/>
      <c r="E914" s="18" t="n"/>
      <c r="F914" s="18" t="n"/>
    </row>
    <row r="915">
      <c r="A915" s="19" t="n"/>
      <c r="B915" s="18" t="n"/>
      <c r="C915" s="18">
        <f>IF(B915="","",IFERROR(INDEX('미수금 대장'!$C$4:$C$503,MATCH(B915,'미수금 대장'!$B$4:$B$503,0)),"대장에 없는 청구번호"))</f>
        <v/>
      </c>
      <c r="D915" s="15" t="n"/>
      <c r="E915" s="18" t="n"/>
      <c r="F915" s="18" t="n"/>
    </row>
    <row r="916">
      <c r="A916" s="19" t="n"/>
      <c r="B916" s="18" t="n"/>
      <c r="C916" s="18">
        <f>IF(B916="","",IFERROR(INDEX('미수금 대장'!$C$4:$C$503,MATCH(B916,'미수금 대장'!$B$4:$B$503,0)),"대장에 없는 청구번호"))</f>
        <v/>
      </c>
      <c r="D916" s="15" t="n"/>
      <c r="E916" s="18" t="n"/>
      <c r="F916" s="18" t="n"/>
    </row>
    <row r="917">
      <c r="A917" s="19" t="n"/>
      <c r="B917" s="18" t="n"/>
      <c r="C917" s="18">
        <f>IF(B917="","",IFERROR(INDEX('미수금 대장'!$C$4:$C$503,MATCH(B917,'미수금 대장'!$B$4:$B$503,0)),"대장에 없는 청구번호"))</f>
        <v/>
      </c>
      <c r="D917" s="15" t="n"/>
      <c r="E917" s="18" t="n"/>
      <c r="F917" s="18" t="n"/>
    </row>
    <row r="918">
      <c r="A918" s="19" t="n"/>
      <c r="B918" s="18" t="n"/>
      <c r="C918" s="18">
        <f>IF(B918="","",IFERROR(INDEX('미수금 대장'!$C$4:$C$503,MATCH(B918,'미수금 대장'!$B$4:$B$503,0)),"대장에 없는 청구번호"))</f>
        <v/>
      </c>
      <c r="D918" s="15" t="n"/>
      <c r="E918" s="18" t="n"/>
      <c r="F918" s="18" t="n"/>
    </row>
    <row r="919">
      <c r="A919" s="19" t="n"/>
      <c r="B919" s="18" t="n"/>
      <c r="C919" s="18">
        <f>IF(B919="","",IFERROR(INDEX('미수금 대장'!$C$4:$C$503,MATCH(B919,'미수금 대장'!$B$4:$B$503,0)),"대장에 없는 청구번호"))</f>
        <v/>
      </c>
      <c r="D919" s="15" t="n"/>
      <c r="E919" s="18" t="n"/>
      <c r="F919" s="18" t="n"/>
    </row>
    <row r="920">
      <c r="A920" s="19" t="n"/>
      <c r="B920" s="18" t="n"/>
      <c r="C920" s="18">
        <f>IF(B920="","",IFERROR(INDEX('미수금 대장'!$C$4:$C$503,MATCH(B920,'미수금 대장'!$B$4:$B$503,0)),"대장에 없는 청구번호"))</f>
        <v/>
      </c>
      <c r="D920" s="15" t="n"/>
      <c r="E920" s="18" t="n"/>
      <c r="F920" s="18" t="n"/>
    </row>
    <row r="921">
      <c r="A921" s="19" t="n"/>
      <c r="B921" s="18" t="n"/>
      <c r="C921" s="18">
        <f>IF(B921="","",IFERROR(INDEX('미수금 대장'!$C$4:$C$503,MATCH(B921,'미수금 대장'!$B$4:$B$503,0)),"대장에 없는 청구번호"))</f>
        <v/>
      </c>
      <c r="D921" s="15" t="n"/>
      <c r="E921" s="18" t="n"/>
      <c r="F921" s="18" t="n"/>
    </row>
    <row r="922">
      <c r="A922" s="19" t="n"/>
      <c r="B922" s="18" t="n"/>
      <c r="C922" s="18">
        <f>IF(B922="","",IFERROR(INDEX('미수금 대장'!$C$4:$C$503,MATCH(B922,'미수금 대장'!$B$4:$B$503,0)),"대장에 없는 청구번호"))</f>
        <v/>
      </c>
      <c r="D922" s="15" t="n"/>
      <c r="E922" s="18" t="n"/>
      <c r="F922" s="18" t="n"/>
    </row>
    <row r="923">
      <c r="A923" s="19" t="n"/>
      <c r="B923" s="18" t="n"/>
      <c r="C923" s="18">
        <f>IF(B923="","",IFERROR(INDEX('미수금 대장'!$C$4:$C$503,MATCH(B923,'미수금 대장'!$B$4:$B$503,0)),"대장에 없는 청구번호"))</f>
        <v/>
      </c>
      <c r="D923" s="15" t="n"/>
      <c r="E923" s="18" t="n"/>
      <c r="F923" s="18" t="n"/>
    </row>
    <row r="924">
      <c r="A924" s="19" t="n"/>
      <c r="B924" s="18" t="n"/>
      <c r="C924" s="18">
        <f>IF(B924="","",IFERROR(INDEX('미수금 대장'!$C$4:$C$503,MATCH(B924,'미수금 대장'!$B$4:$B$503,0)),"대장에 없는 청구번호"))</f>
        <v/>
      </c>
      <c r="D924" s="15" t="n"/>
      <c r="E924" s="18" t="n"/>
      <c r="F924" s="18" t="n"/>
    </row>
    <row r="925">
      <c r="A925" s="19" t="n"/>
      <c r="B925" s="18" t="n"/>
      <c r="C925" s="18">
        <f>IF(B925="","",IFERROR(INDEX('미수금 대장'!$C$4:$C$503,MATCH(B925,'미수금 대장'!$B$4:$B$503,0)),"대장에 없는 청구번호"))</f>
        <v/>
      </c>
      <c r="D925" s="15" t="n"/>
      <c r="E925" s="18" t="n"/>
      <c r="F925" s="18" t="n"/>
    </row>
    <row r="926">
      <c r="A926" s="19" t="n"/>
      <c r="B926" s="18" t="n"/>
      <c r="C926" s="18">
        <f>IF(B926="","",IFERROR(INDEX('미수금 대장'!$C$4:$C$503,MATCH(B926,'미수금 대장'!$B$4:$B$503,0)),"대장에 없는 청구번호"))</f>
        <v/>
      </c>
      <c r="D926" s="15" t="n"/>
      <c r="E926" s="18" t="n"/>
      <c r="F926" s="18" t="n"/>
    </row>
    <row r="927">
      <c r="A927" s="19" t="n"/>
      <c r="B927" s="18" t="n"/>
      <c r="C927" s="18">
        <f>IF(B927="","",IFERROR(INDEX('미수금 대장'!$C$4:$C$503,MATCH(B927,'미수금 대장'!$B$4:$B$503,0)),"대장에 없는 청구번호"))</f>
        <v/>
      </c>
      <c r="D927" s="15" t="n"/>
      <c r="E927" s="18" t="n"/>
      <c r="F927" s="18" t="n"/>
    </row>
    <row r="928">
      <c r="A928" s="19" t="n"/>
      <c r="B928" s="18" t="n"/>
      <c r="C928" s="18">
        <f>IF(B928="","",IFERROR(INDEX('미수금 대장'!$C$4:$C$503,MATCH(B928,'미수금 대장'!$B$4:$B$503,0)),"대장에 없는 청구번호"))</f>
        <v/>
      </c>
      <c r="D928" s="15" t="n"/>
      <c r="E928" s="18" t="n"/>
      <c r="F928" s="18" t="n"/>
    </row>
    <row r="929">
      <c r="A929" s="19" t="n"/>
      <c r="B929" s="18" t="n"/>
      <c r="C929" s="18">
        <f>IF(B929="","",IFERROR(INDEX('미수금 대장'!$C$4:$C$503,MATCH(B929,'미수금 대장'!$B$4:$B$503,0)),"대장에 없는 청구번호"))</f>
        <v/>
      </c>
      <c r="D929" s="15" t="n"/>
      <c r="E929" s="18" t="n"/>
      <c r="F929" s="18" t="n"/>
    </row>
    <row r="930">
      <c r="A930" s="19" t="n"/>
      <c r="B930" s="18" t="n"/>
      <c r="C930" s="18">
        <f>IF(B930="","",IFERROR(INDEX('미수금 대장'!$C$4:$C$503,MATCH(B930,'미수금 대장'!$B$4:$B$503,0)),"대장에 없는 청구번호"))</f>
        <v/>
      </c>
      <c r="D930" s="15" t="n"/>
      <c r="E930" s="18" t="n"/>
      <c r="F930" s="18" t="n"/>
    </row>
    <row r="931">
      <c r="A931" s="19" t="n"/>
      <c r="B931" s="18" t="n"/>
      <c r="C931" s="18">
        <f>IF(B931="","",IFERROR(INDEX('미수금 대장'!$C$4:$C$503,MATCH(B931,'미수금 대장'!$B$4:$B$503,0)),"대장에 없는 청구번호"))</f>
        <v/>
      </c>
      <c r="D931" s="15" t="n"/>
      <c r="E931" s="18" t="n"/>
      <c r="F931" s="18" t="n"/>
    </row>
    <row r="932">
      <c r="A932" s="19" t="n"/>
      <c r="B932" s="18" t="n"/>
      <c r="C932" s="18">
        <f>IF(B932="","",IFERROR(INDEX('미수금 대장'!$C$4:$C$503,MATCH(B932,'미수금 대장'!$B$4:$B$503,0)),"대장에 없는 청구번호"))</f>
        <v/>
      </c>
      <c r="D932" s="15" t="n"/>
      <c r="E932" s="18" t="n"/>
      <c r="F932" s="18" t="n"/>
    </row>
    <row r="933">
      <c r="A933" s="19" t="n"/>
      <c r="B933" s="18" t="n"/>
      <c r="C933" s="18">
        <f>IF(B933="","",IFERROR(INDEX('미수금 대장'!$C$4:$C$503,MATCH(B933,'미수금 대장'!$B$4:$B$503,0)),"대장에 없는 청구번호"))</f>
        <v/>
      </c>
      <c r="D933" s="15" t="n"/>
      <c r="E933" s="18" t="n"/>
      <c r="F933" s="18" t="n"/>
    </row>
    <row r="934">
      <c r="A934" s="19" t="n"/>
      <c r="B934" s="18" t="n"/>
      <c r="C934" s="18">
        <f>IF(B934="","",IFERROR(INDEX('미수금 대장'!$C$4:$C$503,MATCH(B934,'미수금 대장'!$B$4:$B$503,0)),"대장에 없는 청구번호"))</f>
        <v/>
      </c>
      <c r="D934" s="15" t="n"/>
      <c r="E934" s="18" t="n"/>
      <c r="F934" s="18" t="n"/>
    </row>
    <row r="935">
      <c r="A935" s="19" t="n"/>
      <c r="B935" s="18" t="n"/>
      <c r="C935" s="18">
        <f>IF(B935="","",IFERROR(INDEX('미수금 대장'!$C$4:$C$503,MATCH(B935,'미수금 대장'!$B$4:$B$503,0)),"대장에 없는 청구번호"))</f>
        <v/>
      </c>
      <c r="D935" s="15" t="n"/>
      <c r="E935" s="18" t="n"/>
      <c r="F935" s="18" t="n"/>
    </row>
    <row r="936">
      <c r="A936" s="19" t="n"/>
      <c r="B936" s="18" t="n"/>
      <c r="C936" s="18">
        <f>IF(B936="","",IFERROR(INDEX('미수금 대장'!$C$4:$C$503,MATCH(B936,'미수금 대장'!$B$4:$B$503,0)),"대장에 없는 청구번호"))</f>
        <v/>
      </c>
      <c r="D936" s="15" t="n"/>
      <c r="E936" s="18" t="n"/>
      <c r="F936" s="18" t="n"/>
    </row>
    <row r="937">
      <c r="A937" s="19" t="n"/>
      <c r="B937" s="18" t="n"/>
      <c r="C937" s="18">
        <f>IF(B937="","",IFERROR(INDEX('미수금 대장'!$C$4:$C$503,MATCH(B937,'미수금 대장'!$B$4:$B$503,0)),"대장에 없는 청구번호"))</f>
        <v/>
      </c>
      <c r="D937" s="15" t="n"/>
      <c r="E937" s="18" t="n"/>
      <c r="F937" s="18" t="n"/>
    </row>
    <row r="938">
      <c r="A938" s="19" t="n"/>
      <c r="B938" s="18" t="n"/>
      <c r="C938" s="18">
        <f>IF(B938="","",IFERROR(INDEX('미수금 대장'!$C$4:$C$503,MATCH(B938,'미수금 대장'!$B$4:$B$503,0)),"대장에 없는 청구번호"))</f>
        <v/>
      </c>
      <c r="D938" s="15" t="n"/>
      <c r="E938" s="18" t="n"/>
      <c r="F938" s="18" t="n"/>
    </row>
    <row r="939">
      <c r="A939" s="19" t="n"/>
      <c r="B939" s="18" t="n"/>
      <c r="C939" s="18">
        <f>IF(B939="","",IFERROR(INDEX('미수금 대장'!$C$4:$C$503,MATCH(B939,'미수금 대장'!$B$4:$B$503,0)),"대장에 없는 청구번호"))</f>
        <v/>
      </c>
      <c r="D939" s="15" t="n"/>
      <c r="E939" s="18" t="n"/>
      <c r="F939" s="18" t="n"/>
    </row>
    <row r="940">
      <c r="A940" s="19" t="n"/>
      <c r="B940" s="18" t="n"/>
      <c r="C940" s="18">
        <f>IF(B940="","",IFERROR(INDEX('미수금 대장'!$C$4:$C$503,MATCH(B940,'미수금 대장'!$B$4:$B$503,0)),"대장에 없는 청구번호"))</f>
        <v/>
      </c>
      <c r="D940" s="15" t="n"/>
      <c r="E940" s="18" t="n"/>
      <c r="F940" s="18" t="n"/>
    </row>
    <row r="941">
      <c r="A941" s="19" t="n"/>
      <c r="B941" s="18" t="n"/>
      <c r="C941" s="18">
        <f>IF(B941="","",IFERROR(INDEX('미수금 대장'!$C$4:$C$503,MATCH(B941,'미수금 대장'!$B$4:$B$503,0)),"대장에 없는 청구번호"))</f>
        <v/>
      </c>
      <c r="D941" s="15" t="n"/>
      <c r="E941" s="18" t="n"/>
      <c r="F941" s="18" t="n"/>
    </row>
    <row r="942">
      <c r="A942" s="19" t="n"/>
      <c r="B942" s="18" t="n"/>
      <c r="C942" s="18">
        <f>IF(B942="","",IFERROR(INDEX('미수금 대장'!$C$4:$C$503,MATCH(B942,'미수금 대장'!$B$4:$B$503,0)),"대장에 없는 청구번호"))</f>
        <v/>
      </c>
      <c r="D942" s="15" t="n"/>
      <c r="E942" s="18" t="n"/>
      <c r="F942" s="18" t="n"/>
    </row>
    <row r="943">
      <c r="A943" s="19" t="n"/>
      <c r="B943" s="18" t="n"/>
      <c r="C943" s="18">
        <f>IF(B943="","",IFERROR(INDEX('미수금 대장'!$C$4:$C$503,MATCH(B943,'미수금 대장'!$B$4:$B$503,0)),"대장에 없는 청구번호"))</f>
        <v/>
      </c>
      <c r="D943" s="15" t="n"/>
      <c r="E943" s="18" t="n"/>
      <c r="F943" s="18" t="n"/>
    </row>
    <row r="944">
      <c r="A944" s="19" t="n"/>
      <c r="B944" s="18" t="n"/>
      <c r="C944" s="18">
        <f>IF(B944="","",IFERROR(INDEX('미수금 대장'!$C$4:$C$503,MATCH(B944,'미수금 대장'!$B$4:$B$503,0)),"대장에 없는 청구번호"))</f>
        <v/>
      </c>
      <c r="D944" s="15" t="n"/>
      <c r="E944" s="18" t="n"/>
      <c r="F944" s="18" t="n"/>
    </row>
    <row r="945">
      <c r="A945" s="19" t="n"/>
      <c r="B945" s="18" t="n"/>
      <c r="C945" s="18">
        <f>IF(B945="","",IFERROR(INDEX('미수금 대장'!$C$4:$C$503,MATCH(B945,'미수금 대장'!$B$4:$B$503,0)),"대장에 없는 청구번호"))</f>
        <v/>
      </c>
      <c r="D945" s="15" t="n"/>
      <c r="E945" s="18" t="n"/>
      <c r="F945" s="18" t="n"/>
    </row>
    <row r="946">
      <c r="A946" s="19" t="n"/>
      <c r="B946" s="18" t="n"/>
      <c r="C946" s="18">
        <f>IF(B946="","",IFERROR(INDEX('미수금 대장'!$C$4:$C$503,MATCH(B946,'미수금 대장'!$B$4:$B$503,0)),"대장에 없는 청구번호"))</f>
        <v/>
      </c>
      <c r="D946" s="15" t="n"/>
      <c r="E946" s="18" t="n"/>
      <c r="F946" s="18" t="n"/>
    </row>
    <row r="947">
      <c r="A947" s="19" t="n"/>
      <c r="B947" s="18" t="n"/>
      <c r="C947" s="18">
        <f>IF(B947="","",IFERROR(INDEX('미수금 대장'!$C$4:$C$503,MATCH(B947,'미수금 대장'!$B$4:$B$503,0)),"대장에 없는 청구번호"))</f>
        <v/>
      </c>
      <c r="D947" s="15" t="n"/>
      <c r="E947" s="18" t="n"/>
      <c r="F947" s="18" t="n"/>
    </row>
    <row r="948">
      <c r="A948" s="19" t="n"/>
      <c r="B948" s="18" t="n"/>
      <c r="C948" s="18">
        <f>IF(B948="","",IFERROR(INDEX('미수금 대장'!$C$4:$C$503,MATCH(B948,'미수금 대장'!$B$4:$B$503,0)),"대장에 없는 청구번호"))</f>
        <v/>
      </c>
      <c r="D948" s="15" t="n"/>
      <c r="E948" s="18" t="n"/>
      <c r="F948" s="18" t="n"/>
    </row>
    <row r="949">
      <c r="A949" s="19" t="n"/>
      <c r="B949" s="18" t="n"/>
      <c r="C949" s="18">
        <f>IF(B949="","",IFERROR(INDEX('미수금 대장'!$C$4:$C$503,MATCH(B949,'미수금 대장'!$B$4:$B$503,0)),"대장에 없는 청구번호"))</f>
        <v/>
      </c>
      <c r="D949" s="15" t="n"/>
      <c r="E949" s="18" t="n"/>
      <c r="F949" s="18" t="n"/>
    </row>
    <row r="950">
      <c r="A950" s="19" t="n"/>
      <c r="B950" s="18" t="n"/>
      <c r="C950" s="18">
        <f>IF(B950="","",IFERROR(INDEX('미수금 대장'!$C$4:$C$503,MATCH(B950,'미수금 대장'!$B$4:$B$503,0)),"대장에 없는 청구번호"))</f>
        <v/>
      </c>
      <c r="D950" s="15" t="n"/>
      <c r="E950" s="18" t="n"/>
      <c r="F950" s="18" t="n"/>
    </row>
    <row r="951">
      <c r="A951" s="19" t="n"/>
      <c r="B951" s="18" t="n"/>
      <c r="C951" s="18">
        <f>IF(B951="","",IFERROR(INDEX('미수금 대장'!$C$4:$C$503,MATCH(B951,'미수금 대장'!$B$4:$B$503,0)),"대장에 없는 청구번호"))</f>
        <v/>
      </c>
      <c r="D951" s="15" t="n"/>
      <c r="E951" s="18" t="n"/>
      <c r="F951" s="18" t="n"/>
    </row>
    <row r="952">
      <c r="A952" s="19" t="n"/>
      <c r="B952" s="18" t="n"/>
      <c r="C952" s="18">
        <f>IF(B952="","",IFERROR(INDEX('미수금 대장'!$C$4:$C$503,MATCH(B952,'미수금 대장'!$B$4:$B$503,0)),"대장에 없는 청구번호"))</f>
        <v/>
      </c>
      <c r="D952" s="15" t="n"/>
      <c r="E952" s="18" t="n"/>
      <c r="F952" s="18" t="n"/>
    </row>
    <row r="953">
      <c r="A953" s="19" t="n"/>
      <c r="B953" s="18" t="n"/>
      <c r="C953" s="18">
        <f>IF(B953="","",IFERROR(INDEX('미수금 대장'!$C$4:$C$503,MATCH(B953,'미수금 대장'!$B$4:$B$503,0)),"대장에 없는 청구번호"))</f>
        <v/>
      </c>
      <c r="D953" s="15" t="n"/>
      <c r="E953" s="18" t="n"/>
      <c r="F953" s="18" t="n"/>
    </row>
    <row r="954">
      <c r="A954" s="19" t="n"/>
      <c r="B954" s="18" t="n"/>
      <c r="C954" s="18">
        <f>IF(B954="","",IFERROR(INDEX('미수금 대장'!$C$4:$C$503,MATCH(B954,'미수금 대장'!$B$4:$B$503,0)),"대장에 없는 청구번호"))</f>
        <v/>
      </c>
      <c r="D954" s="15" t="n"/>
      <c r="E954" s="18" t="n"/>
      <c r="F954" s="18" t="n"/>
    </row>
    <row r="955">
      <c r="A955" s="19" t="n"/>
      <c r="B955" s="18" t="n"/>
      <c r="C955" s="18">
        <f>IF(B955="","",IFERROR(INDEX('미수금 대장'!$C$4:$C$503,MATCH(B955,'미수금 대장'!$B$4:$B$503,0)),"대장에 없는 청구번호"))</f>
        <v/>
      </c>
      <c r="D955" s="15" t="n"/>
      <c r="E955" s="18" t="n"/>
      <c r="F955" s="18" t="n"/>
    </row>
    <row r="956">
      <c r="A956" s="19" t="n"/>
      <c r="B956" s="18" t="n"/>
      <c r="C956" s="18">
        <f>IF(B956="","",IFERROR(INDEX('미수금 대장'!$C$4:$C$503,MATCH(B956,'미수금 대장'!$B$4:$B$503,0)),"대장에 없는 청구번호"))</f>
        <v/>
      </c>
      <c r="D956" s="15" t="n"/>
      <c r="E956" s="18" t="n"/>
      <c r="F956" s="18" t="n"/>
    </row>
    <row r="957">
      <c r="A957" s="19" t="n"/>
      <c r="B957" s="18" t="n"/>
      <c r="C957" s="18">
        <f>IF(B957="","",IFERROR(INDEX('미수금 대장'!$C$4:$C$503,MATCH(B957,'미수금 대장'!$B$4:$B$503,0)),"대장에 없는 청구번호"))</f>
        <v/>
      </c>
      <c r="D957" s="15" t="n"/>
      <c r="E957" s="18" t="n"/>
      <c r="F957" s="18" t="n"/>
    </row>
    <row r="958">
      <c r="A958" s="19" t="n"/>
      <c r="B958" s="18" t="n"/>
      <c r="C958" s="18">
        <f>IF(B958="","",IFERROR(INDEX('미수금 대장'!$C$4:$C$503,MATCH(B958,'미수금 대장'!$B$4:$B$503,0)),"대장에 없는 청구번호"))</f>
        <v/>
      </c>
      <c r="D958" s="15" t="n"/>
      <c r="E958" s="18" t="n"/>
      <c r="F958" s="18" t="n"/>
    </row>
    <row r="959">
      <c r="A959" s="19" t="n"/>
      <c r="B959" s="18" t="n"/>
      <c r="C959" s="18">
        <f>IF(B959="","",IFERROR(INDEX('미수금 대장'!$C$4:$C$503,MATCH(B959,'미수금 대장'!$B$4:$B$503,0)),"대장에 없는 청구번호"))</f>
        <v/>
      </c>
      <c r="D959" s="15" t="n"/>
      <c r="E959" s="18" t="n"/>
      <c r="F959" s="18" t="n"/>
    </row>
    <row r="960">
      <c r="A960" s="19" t="n"/>
      <c r="B960" s="18" t="n"/>
      <c r="C960" s="18">
        <f>IF(B960="","",IFERROR(INDEX('미수금 대장'!$C$4:$C$503,MATCH(B960,'미수금 대장'!$B$4:$B$503,0)),"대장에 없는 청구번호"))</f>
        <v/>
      </c>
      <c r="D960" s="15" t="n"/>
      <c r="E960" s="18" t="n"/>
      <c r="F960" s="18" t="n"/>
    </row>
    <row r="961">
      <c r="A961" s="19" t="n"/>
      <c r="B961" s="18" t="n"/>
      <c r="C961" s="18">
        <f>IF(B961="","",IFERROR(INDEX('미수금 대장'!$C$4:$C$503,MATCH(B961,'미수금 대장'!$B$4:$B$503,0)),"대장에 없는 청구번호"))</f>
        <v/>
      </c>
      <c r="D961" s="15" t="n"/>
      <c r="E961" s="18" t="n"/>
      <c r="F961" s="18" t="n"/>
    </row>
    <row r="962">
      <c r="A962" s="19" t="n"/>
      <c r="B962" s="18" t="n"/>
      <c r="C962" s="18">
        <f>IF(B962="","",IFERROR(INDEX('미수금 대장'!$C$4:$C$503,MATCH(B962,'미수금 대장'!$B$4:$B$503,0)),"대장에 없는 청구번호"))</f>
        <v/>
      </c>
      <c r="D962" s="15" t="n"/>
      <c r="E962" s="18" t="n"/>
      <c r="F962" s="18" t="n"/>
    </row>
    <row r="963">
      <c r="A963" s="19" t="n"/>
      <c r="B963" s="18" t="n"/>
      <c r="C963" s="18">
        <f>IF(B963="","",IFERROR(INDEX('미수금 대장'!$C$4:$C$503,MATCH(B963,'미수금 대장'!$B$4:$B$503,0)),"대장에 없는 청구번호"))</f>
        <v/>
      </c>
      <c r="D963" s="15" t="n"/>
      <c r="E963" s="18" t="n"/>
      <c r="F963" s="18" t="n"/>
    </row>
    <row r="964">
      <c r="A964" s="19" t="n"/>
      <c r="B964" s="18" t="n"/>
      <c r="C964" s="18">
        <f>IF(B964="","",IFERROR(INDEX('미수금 대장'!$C$4:$C$503,MATCH(B964,'미수금 대장'!$B$4:$B$503,0)),"대장에 없는 청구번호"))</f>
        <v/>
      </c>
      <c r="D964" s="15" t="n"/>
      <c r="E964" s="18" t="n"/>
      <c r="F964" s="18" t="n"/>
    </row>
    <row r="965">
      <c r="A965" s="19" t="n"/>
      <c r="B965" s="18" t="n"/>
      <c r="C965" s="18">
        <f>IF(B965="","",IFERROR(INDEX('미수금 대장'!$C$4:$C$503,MATCH(B965,'미수금 대장'!$B$4:$B$503,0)),"대장에 없는 청구번호"))</f>
        <v/>
      </c>
      <c r="D965" s="15" t="n"/>
      <c r="E965" s="18" t="n"/>
      <c r="F965" s="18" t="n"/>
    </row>
    <row r="966">
      <c r="A966" s="19" t="n"/>
      <c r="B966" s="18" t="n"/>
      <c r="C966" s="18">
        <f>IF(B966="","",IFERROR(INDEX('미수금 대장'!$C$4:$C$503,MATCH(B966,'미수금 대장'!$B$4:$B$503,0)),"대장에 없는 청구번호"))</f>
        <v/>
      </c>
      <c r="D966" s="15" t="n"/>
      <c r="E966" s="18" t="n"/>
      <c r="F966" s="18" t="n"/>
    </row>
    <row r="967">
      <c r="A967" s="19" t="n"/>
      <c r="B967" s="18" t="n"/>
      <c r="C967" s="18">
        <f>IF(B967="","",IFERROR(INDEX('미수금 대장'!$C$4:$C$503,MATCH(B967,'미수금 대장'!$B$4:$B$503,0)),"대장에 없는 청구번호"))</f>
        <v/>
      </c>
      <c r="D967" s="15" t="n"/>
      <c r="E967" s="18" t="n"/>
      <c r="F967" s="18" t="n"/>
    </row>
    <row r="968">
      <c r="A968" s="19" t="n"/>
      <c r="B968" s="18" t="n"/>
      <c r="C968" s="18">
        <f>IF(B968="","",IFERROR(INDEX('미수금 대장'!$C$4:$C$503,MATCH(B968,'미수금 대장'!$B$4:$B$503,0)),"대장에 없는 청구번호"))</f>
        <v/>
      </c>
      <c r="D968" s="15" t="n"/>
      <c r="E968" s="18" t="n"/>
      <c r="F968" s="18" t="n"/>
    </row>
    <row r="969">
      <c r="A969" s="19" t="n"/>
      <c r="B969" s="18" t="n"/>
      <c r="C969" s="18">
        <f>IF(B969="","",IFERROR(INDEX('미수금 대장'!$C$4:$C$503,MATCH(B969,'미수금 대장'!$B$4:$B$503,0)),"대장에 없는 청구번호"))</f>
        <v/>
      </c>
      <c r="D969" s="15" t="n"/>
      <c r="E969" s="18" t="n"/>
      <c r="F969" s="18" t="n"/>
    </row>
    <row r="970">
      <c r="A970" s="19" t="n"/>
      <c r="B970" s="18" t="n"/>
      <c r="C970" s="18">
        <f>IF(B970="","",IFERROR(INDEX('미수금 대장'!$C$4:$C$503,MATCH(B970,'미수금 대장'!$B$4:$B$503,0)),"대장에 없는 청구번호"))</f>
        <v/>
      </c>
      <c r="D970" s="15" t="n"/>
      <c r="E970" s="18" t="n"/>
      <c r="F970" s="18" t="n"/>
    </row>
    <row r="971">
      <c r="A971" s="19" t="n"/>
      <c r="B971" s="18" t="n"/>
      <c r="C971" s="18">
        <f>IF(B971="","",IFERROR(INDEX('미수금 대장'!$C$4:$C$503,MATCH(B971,'미수금 대장'!$B$4:$B$503,0)),"대장에 없는 청구번호"))</f>
        <v/>
      </c>
      <c r="D971" s="15" t="n"/>
      <c r="E971" s="18" t="n"/>
      <c r="F971" s="18" t="n"/>
    </row>
    <row r="972">
      <c r="A972" s="19" t="n"/>
      <c r="B972" s="18" t="n"/>
      <c r="C972" s="18">
        <f>IF(B972="","",IFERROR(INDEX('미수금 대장'!$C$4:$C$503,MATCH(B972,'미수금 대장'!$B$4:$B$503,0)),"대장에 없는 청구번호"))</f>
        <v/>
      </c>
      <c r="D972" s="15" t="n"/>
      <c r="E972" s="18" t="n"/>
      <c r="F972" s="18" t="n"/>
    </row>
    <row r="973">
      <c r="A973" s="19" t="n"/>
      <c r="B973" s="18" t="n"/>
      <c r="C973" s="18">
        <f>IF(B973="","",IFERROR(INDEX('미수금 대장'!$C$4:$C$503,MATCH(B973,'미수금 대장'!$B$4:$B$503,0)),"대장에 없는 청구번호"))</f>
        <v/>
      </c>
      <c r="D973" s="15" t="n"/>
      <c r="E973" s="18" t="n"/>
      <c r="F973" s="18" t="n"/>
    </row>
    <row r="974">
      <c r="A974" s="19" t="n"/>
      <c r="B974" s="18" t="n"/>
      <c r="C974" s="18">
        <f>IF(B974="","",IFERROR(INDEX('미수금 대장'!$C$4:$C$503,MATCH(B974,'미수금 대장'!$B$4:$B$503,0)),"대장에 없는 청구번호"))</f>
        <v/>
      </c>
      <c r="D974" s="15" t="n"/>
      <c r="E974" s="18" t="n"/>
      <c r="F974" s="18" t="n"/>
    </row>
    <row r="975">
      <c r="A975" s="19" t="n"/>
      <c r="B975" s="18" t="n"/>
      <c r="C975" s="18">
        <f>IF(B975="","",IFERROR(INDEX('미수금 대장'!$C$4:$C$503,MATCH(B975,'미수금 대장'!$B$4:$B$503,0)),"대장에 없는 청구번호"))</f>
        <v/>
      </c>
      <c r="D975" s="15" t="n"/>
      <c r="E975" s="18" t="n"/>
      <c r="F975" s="18" t="n"/>
    </row>
    <row r="976">
      <c r="A976" s="19" t="n"/>
      <c r="B976" s="18" t="n"/>
      <c r="C976" s="18">
        <f>IF(B976="","",IFERROR(INDEX('미수금 대장'!$C$4:$C$503,MATCH(B976,'미수금 대장'!$B$4:$B$503,0)),"대장에 없는 청구번호"))</f>
        <v/>
      </c>
      <c r="D976" s="15" t="n"/>
      <c r="E976" s="18" t="n"/>
      <c r="F976" s="18" t="n"/>
    </row>
    <row r="977">
      <c r="A977" s="19" t="n"/>
      <c r="B977" s="18" t="n"/>
      <c r="C977" s="18">
        <f>IF(B977="","",IFERROR(INDEX('미수금 대장'!$C$4:$C$503,MATCH(B977,'미수금 대장'!$B$4:$B$503,0)),"대장에 없는 청구번호"))</f>
        <v/>
      </c>
      <c r="D977" s="15" t="n"/>
      <c r="E977" s="18" t="n"/>
      <c r="F977" s="18" t="n"/>
    </row>
    <row r="978">
      <c r="A978" s="19" t="n"/>
      <c r="B978" s="18" t="n"/>
      <c r="C978" s="18">
        <f>IF(B978="","",IFERROR(INDEX('미수금 대장'!$C$4:$C$503,MATCH(B978,'미수금 대장'!$B$4:$B$503,0)),"대장에 없는 청구번호"))</f>
        <v/>
      </c>
      <c r="D978" s="15" t="n"/>
      <c r="E978" s="18" t="n"/>
      <c r="F978" s="18" t="n"/>
    </row>
    <row r="979">
      <c r="A979" s="19" t="n"/>
      <c r="B979" s="18" t="n"/>
      <c r="C979" s="18">
        <f>IF(B979="","",IFERROR(INDEX('미수금 대장'!$C$4:$C$503,MATCH(B979,'미수금 대장'!$B$4:$B$503,0)),"대장에 없는 청구번호"))</f>
        <v/>
      </c>
      <c r="D979" s="15" t="n"/>
      <c r="E979" s="18" t="n"/>
      <c r="F979" s="18" t="n"/>
    </row>
    <row r="980">
      <c r="A980" s="19" t="n"/>
      <c r="B980" s="18" t="n"/>
      <c r="C980" s="18">
        <f>IF(B980="","",IFERROR(INDEX('미수금 대장'!$C$4:$C$503,MATCH(B980,'미수금 대장'!$B$4:$B$503,0)),"대장에 없는 청구번호"))</f>
        <v/>
      </c>
      <c r="D980" s="15" t="n"/>
      <c r="E980" s="18" t="n"/>
      <c r="F980" s="18" t="n"/>
    </row>
    <row r="981">
      <c r="A981" s="19" t="n"/>
      <c r="B981" s="18" t="n"/>
      <c r="C981" s="18">
        <f>IF(B981="","",IFERROR(INDEX('미수금 대장'!$C$4:$C$503,MATCH(B981,'미수금 대장'!$B$4:$B$503,0)),"대장에 없는 청구번호"))</f>
        <v/>
      </c>
      <c r="D981" s="15" t="n"/>
      <c r="E981" s="18" t="n"/>
      <c r="F981" s="18" t="n"/>
    </row>
    <row r="982">
      <c r="A982" s="19" t="n"/>
      <c r="B982" s="18" t="n"/>
      <c r="C982" s="18">
        <f>IF(B982="","",IFERROR(INDEX('미수금 대장'!$C$4:$C$503,MATCH(B982,'미수금 대장'!$B$4:$B$503,0)),"대장에 없는 청구번호"))</f>
        <v/>
      </c>
      <c r="D982" s="15" t="n"/>
      <c r="E982" s="18" t="n"/>
      <c r="F982" s="18" t="n"/>
    </row>
    <row r="983">
      <c r="A983" s="19" t="n"/>
      <c r="B983" s="18" t="n"/>
      <c r="C983" s="18">
        <f>IF(B983="","",IFERROR(INDEX('미수금 대장'!$C$4:$C$503,MATCH(B983,'미수금 대장'!$B$4:$B$503,0)),"대장에 없는 청구번호"))</f>
        <v/>
      </c>
      <c r="D983" s="15" t="n"/>
      <c r="E983" s="18" t="n"/>
      <c r="F983" s="18" t="n"/>
    </row>
    <row r="984">
      <c r="A984" s="19" t="n"/>
      <c r="B984" s="18" t="n"/>
      <c r="C984" s="18">
        <f>IF(B984="","",IFERROR(INDEX('미수금 대장'!$C$4:$C$503,MATCH(B984,'미수금 대장'!$B$4:$B$503,0)),"대장에 없는 청구번호"))</f>
        <v/>
      </c>
      <c r="D984" s="15" t="n"/>
      <c r="E984" s="18" t="n"/>
      <c r="F984" s="18" t="n"/>
    </row>
    <row r="985">
      <c r="A985" s="19" t="n"/>
      <c r="B985" s="18" t="n"/>
      <c r="C985" s="18">
        <f>IF(B985="","",IFERROR(INDEX('미수금 대장'!$C$4:$C$503,MATCH(B985,'미수금 대장'!$B$4:$B$503,0)),"대장에 없는 청구번호"))</f>
        <v/>
      </c>
      <c r="D985" s="15" t="n"/>
      <c r="E985" s="18" t="n"/>
      <c r="F985" s="18" t="n"/>
    </row>
    <row r="986">
      <c r="A986" s="19" t="n"/>
      <c r="B986" s="18" t="n"/>
      <c r="C986" s="18">
        <f>IF(B986="","",IFERROR(INDEX('미수금 대장'!$C$4:$C$503,MATCH(B986,'미수금 대장'!$B$4:$B$503,0)),"대장에 없는 청구번호"))</f>
        <v/>
      </c>
      <c r="D986" s="15" t="n"/>
      <c r="E986" s="18" t="n"/>
      <c r="F986" s="18" t="n"/>
    </row>
    <row r="987">
      <c r="A987" s="19" t="n"/>
      <c r="B987" s="18" t="n"/>
      <c r="C987" s="18">
        <f>IF(B987="","",IFERROR(INDEX('미수금 대장'!$C$4:$C$503,MATCH(B987,'미수금 대장'!$B$4:$B$503,0)),"대장에 없는 청구번호"))</f>
        <v/>
      </c>
      <c r="D987" s="15" t="n"/>
      <c r="E987" s="18" t="n"/>
      <c r="F987" s="18" t="n"/>
    </row>
    <row r="988">
      <c r="A988" s="19" t="n"/>
      <c r="B988" s="18" t="n"/>
      <c r="C988" s="18">
        <f>IF(B988="","",IFERROR(INDEX('미수금 대장'!$C$4:$C$503,MATCH(B988,'미수금 대장'!$B$4:$B$503,0)),"대장에 없는 청구번호"))</f>
        <v/>
      </c>
      <c r="D988" s="15" t="n"/>
      <c r="E988" s="18" t="n"/>
      <c r="F988" s="18" t="n"/>
    </row>
    <row r="989">
      <c r="A989" s="19" t="n"/>
      <c r="B989" s="18" t="n"/>
      <c r="C989" s="18">
        <f>IF(B989="","",IFERROR(INDEX('미수금 대장'!$C$4:$C$503,MATCH(B989,'미수금 대장'!$B$4:$B$503,0)),"대장에 없는 청구번호"))</f>
        <v/>
      </c>
      <c r="D989" s="15" t="n"/>
      <c r="E989" s="18" t="n"/>
      <c r="F989" s="18" t="n"/>
    </row>
    <row r="990">
      <c r="A990" s="19" t="n"/>
      <c r="B990" s="18" t="n"/>
      <c r="C990" s="18">
        <f>IF(B990="","",IFERROR(INDEX('미수금 대장'!$C$4:$C$503,MATCH(B990,'미수금 대장'!$B$4:$B$503,0)),"대장에 없는 청구번호"))</f>
        <v/>
      </c>
      <c r="D990" s="15" t="n"/>
      <c r="E990" s="18" t="n"/>
      <c r="F990" s="18" t="n"/>
    </row>
    <row r="991">
      <c r="A991" s="19" t="n"/>
      <c r="B991" s="18" t="n"/>
      <c r="C991" s="18">
        <f>IF(B991="","",IFERROR(INDEX('미수금 대장'!$C$4:$C$503,MATCH(B991,'미수금 대장'!$B$4:$B$503,0)),"대장에 없는 청구번호"))</f>
        <v/>
      </c>
      <c r="D991" s="15" t="n"/>
      <c r="E991" s="18" t="n"/>
      <c r="F991" s="18" t="n"/>
    </row>
    <row r="992">
      <c r="A992" s="19" t="n"/>
      <c r="B992" s="18" t="n"/>
      <c r="C992" s="18">
        <f>IF(B992="","",IFERROR(INDEX('미수금 대장'!$C$4:$C$503,MATCH(B992,'미수금 대장'!$B$4:$B$503,0)),"대장에 없는 청구번호"))</f>
        <v/>
      </c>
      <c r="D992" s="15" t="n"/>
      <c r="E992" s="18" t="n"/>
      <c r="F992" s="18" t="n"/>
    </row>
    <row r="993">
      <c r="A993" s="19" t="n"/>
      <c r="B993" s="18" t="n"/>
      <c r="C993" s="18">
        <f>IF(B993="","",IFERROR(INDEX('미수금 대장'!$C$4:$C$503,MATCH(B993,'미수금 대장'!$B$4:$B$503,0)),"대장에 없는 청구번호"))</f>
        <v/>
      </c>
      <c r="D993" s="15" t="n"/>
      <c r="E993" s="18" t="n"/>
      <c r="F993" s="18" t="n"/>
    </row>
    <row r="994">
      <c r="A994" s="19" t="n"/>
      <c r="B994" s="18" t="n"/>
      <c r="C994" s="18">
        <f>IF(B994="","",IFERROR(INDEX('미수금 대장'!$C$4:$C$503,MATCH(B994,'미수금 대장'!$B$4:$B$503,0)),"대장에 없는 청구번호"))</f>
        <v/>
      </c>
      <c r="D994" s="15" t="n"/>
      <c r="E994" s="18" t="n"/>
      <c r="F994" s="18" t="n"/>
    </row>
    <row r="995">
      <c r="A995" s="19" t="n"/>
      <c r="B995" s="18" t="n"/>
      <c r="C995" s="18">
        <f>IF(B995="","",IFERROR(INDEX('미수금 대장'!$C$4:$C$503,MATCH(B995,'미수금 대장'!$B$4:$B$503,0)),"대장에 없는 청구번호"))</f>
        <v/>
      </c>
      <c r="D995" s="15" t="n"/>
      <c r="E995" s="18" t="n"/>
      <c r="F995" s="18" t="n"/>
    </row>
    <row r="996">
      <c r="A996" s="19" t="n"/>
      <c r="B996" s="18" t="n"/>
      <c r="C996" s="18">
        <f>IF(B996="","",IFERROR(INDEX('미수금 대장'!$C$4:$C$503,MATCH(B996,'미수금 대장'!$B$4:$B$503,0)),"대장에 없는 청구번호"))</f>
        <v/>
      </c>
      <c r="D996" s="15" t="n"/>
      <c r="E996" s="18" t="n"/>
      <c r="F996" s="18" t="n"/>
    </row>
    <row r="997">
      <c r="A997" s="19" t="n"/>
      <c r="B997" s="18" t="n"/>
      <c r="C997" s="18">
        <f>IF(B997="","",IFERROR(INDEX('미수금 대장'!$C$4:$C$503,MATCH(B997,'미수금 대장'!$B$4:$B$503,0)),"대장에 없는 청구번호"))</f>
        <v/>
      </c>
      <c r="D997" s="15" t="n"/>
      <c r="E997" s="18" t="n"/>
      <c r="F997" s="18" t="n"/>
    </row>
    <row r="998">
      <c r="A998" s="19" t="n"/>
      <c r="B998" s="18" t="n"/>
      <c r="C998" s="18">
        <f>IF(B998="","",IFERROR(INDEX('미수금 대장'!$C$4:$C$503,MATCH(B998,'미수금 대장'!$B$4:$B$503,0)),"대장에 없는 청구번호"))</f>
        <v/>
      </c>
      <c r="D998" s="15" t="n"/>
      <c r="E998" s="18" t="n"/>
      <c r="F998" s="18" t="n"/>
    </row>
    <row r="999">
      <c r="A999" s="19" t="n"/>
      <c r="B999" s="18" t="n"/>
      <c r="C999" s="18">
        <f>IF(B999="","",IFERROR(INDEX('미수금 대장'!$C$4:$C$503,MATCH(B999,'미수금 대장'!$B$4:$B$503,0)),"대장에 없는 청구번호"))</f>
        <v/>
      </c>
      <c r="D999" s="15" t="n"/>
      <c r="E999" s="18" t="n"/>
      <c r="F999" s="18" t="n"/>
    </row>
    <row r="1000">
      <c r="A1000" s="19" t="n"/>
      <c r="B1000" s="18" t="n"/>
      <c r="C1000" s="18">
        <f>IF(B1000="","",IFERROR(INDEX('미수금 대장'!$C$4:$C$503,MATCH(B1000,'미수금 대장'!$B$4:$B$503,0)),"대장에 없는 청구번호"))</f>
        <v/>
      </c>
      <c r="D1000" s="15" t="n"/>
      <c r="E1000" s="18" t="n"/>
      <c r="F1000" s="18" t="n"/>
    </row>
    <row r="1001">
      <c r="A1001" s="19" t="n"/>
      <c r="B1001" s="18" t="n"/>
      <c r="C1001" s="18">
        <f>IF(B1001="","",IFERROR(INDEX('미수금 대장'!$C$4:$C$503,MATCH(B1001,'미수금 대장'!$B$4:$B$503,0)),"대장에 없는 청구번호"))</f>
        <v/>
      </c>
      <c r="D1001" s="15" t="n"/>
      <c r="E1001" s="18" t="n"/>
      <c r="F1001" s="18" t="n"/>
    </row>
    <row r="1002">
      <c r="A1002" s="19" t="n"/>
      <c r="B1002" s="18" t="n"/>
      <c r="C1002" s="18">
        <f>IF(B1002="","",IFERROR(INDEX('미수금 대장'!$C$4:$C$503,MATCH(B1002,'미수금 대장'!$B$4:$B$503,0)),"대장에 없는 청구번호"))</f>
        <v/>
      </c>
      <c r="D1002" s="15" t="n"/>
      <c r="E1002" s="18" t="n"/>
      <c r="F1002" s="18" t="n"/>
    </row>
    <row r="1003">
      <c r="A1003" s="19" t="n"/>
      <c r="B1003" s="18" t="n"/>
      <c r="C1003" s="18">
        <f>IF(B1003="","",IFERROR(INDEX('미수금 대장'!$C$4:$C$503,MATCH(B1003,'미수금 대장'!$B$4:$B$503,0)),"대장에 없는 청구번호"))</f>
        <v/>
      </c>
      <c r="D1003" s="15" t="n"/>
      <c r="E1003" s="18" t="n"/>
      <c r="F1003" s="18" t="n"/>
    </row>
  </sheetData>
  <autoFilter ref="A3:F1003"/>
  <mergeCells count="2">
    <mergeCell ref="A1:D1"/>
    <mergeCell ref="E1:F1"/>
  </mergeCells>
  <conditionalFormatting sqref="C4:C1003">
    <cfRule type="expression" priority="1" dxfId="2">
      <formula>$C4="대장에 없는 청구번호"</formula>
    </cfRule>
  </conditionalFormatting>
  <dataValidations count="1">
    <dataValidation sqref="E4:E1003" showDropDown="0" showInputMessage="0" showErrorMessage="0" allowBlank="1" type="list">
      <formula1>"계좌이체,현금,카드,어음,상계,기타"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4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3" customWidth="1" min="5" max="5"/>
    <col width="13" customWidth="1" min="6" max="6"/>
    <col width="12" customWidth="1" min="7" max="7"/>
    <col width="12" customWidth="1" min="8" max="8"/>
    <col width="12" customWidth="1" min="9" max="9"/>
    <col width="10" customWidth="1" min="10" max="10"/>
  </cols>
  <sheetData>
    <row r="1">
      <c r="A1" s="1" t="inlineStr">
        <is>
          <t>거래처별 미수금 현황 (채권 연령)</t>
        </is>
      </c>
      <c r="B1" s="2" t="n"/>
      <c r="C1" s="2" t="n"/>
      <c r="D1" s="2" t="n"/>
      <c r="E1" s="2" t="n"/>
      <c r="F1" s="2" t="n"/>
    </row>
    <row r="2">
      <c r="A2" s="7" t="inlineStr">
        <is>
          <t>'미수금 대장' 시트의 거래처가 처음 나온 순서대로 자동으로 채워집니다. 연체 구간은 입금예정일을 지난 날수 기준입니다.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11" t="inlineStr">
        <is>
          <t>거래처</t>
        </is>
      </c>
      <c r="B3" s="11" t="inlineStr">
        <is>
          <t>청구 합계</t>
        </is>
      </c>
      <c r="C3" s="11" t="inlineStr">
        <is>
          <t>입금 합계</t>
        </is>
      </c>
      <c r="D3" s="11" t="inlineStr">
        <is>
          <t>미수금</t>
        </is>
      </c>
      <c r="E3" s="11" t="inlineStr">
        <is>
          <t>기한 전</t>
        </is>
      </c>
      <c r="F3" s="11" t="inlineStr">
        <is>
          <t>1~30일 연체</t>
        </is>
      </c>
      <c r="G3" s="11" t="inlineStr">
        <is>
          <t>31~60일</t>
        </is>
      </c>
      <c r="H3" s="11" t="inlineStr">
        <is>
          <t>61~90일</t>
        </is>
      </c>
      <c r="I3" s="11" t="inlineStr">
        <is>
          <t>90일 초과</t>
        </is>
      </c>
      <c r="J3" s="11" t="inlineStr">
        <is>
          <t>연체 건수</t>
        </is>
      </c>
    </row>
    <row r="4">
      <c r="A4" s="20">
        <f>IFERROR(INDEX('미수금 대장'!$C$4:$C$503,MATCH(1,'미수금 대장'!$M$4:$M$503,0)),"")</f>
        <v/>
      </c>
      <c r="B4" s="21">
        <f>IF($A4="","",SUMIF('미수금 대장'!$C$4:$C$503,$A4,'미수금 대장'!$F$4:$F$503))</f>
        <v/>
      </c>
      <c r="C4" s="21">
        <f>IF($A4="","",SUMIF('미수금 대장'!$C$4:$C$503,$A4,'미수금 대장'!$H$4:$H$503))</f>
        <v/>
      </c>
      <c r="D4" s="21">
        <f>IF($A4="","",SUMIF('미수금 대장'!$C$4:$C$503,$A4,'미수금 대장'!$I$4:$I$503))</f>
        <v/>
      </c>
      <c r="E4" s="21">
        <f>IF($A4="","",SUMIFS('미수금 대장'!$I$4:$I$503,'미수금 대장'!$C$4:$C$503,$A4,'미수금 대장'!$J$4:$J$503,"미입금")+SUMIFS('미수금 대장'!$I$4:$I$503,'미수금 대장'!$C$4:$C$503,$A4,'미수금 대장'!$J$4:$J$503,"부분입금"))</f>
        <v/>
      </c>
      <c r="F4" s="21">
        <f>IF($A4="","",SUMIFS('미수금 대장'!$I$4:$I$503,'미수금 대장'!$C$4:$C$503,$A4,'미수금 대장'!$K$4:$K$503,"&gt;=1",'미수금 대장'!$K$4:$K$503,"&lt;=30"))</f>
        <v/>
      </c>
      <c r="G4" s="21">
        <f>IF($A4="","",SUMIFS('미수금 대장'!$I$4:$I$503,'미수금 대장'!$C$4:$C$503,$A4,'미수금 대장'!$K$4:$K$503,"&gt;=31",'미수금 대장'!$K$4:$K$503,"&lt;=60"))</f>
        <v/>
      </c>
      <c r="H4" s="21">
        <f>IF($A4="","",SUMIFS('미수금 대장'!$I$4:$I$503,'미수금 대장'!$C$4:$C$503,$A4,'미수금 대장'!$K$4:$K$503,"&gt;=61",'미수금 대장'!$K$4:$K$503,"&lt;=90"))</f>
        <v/>
      </c>
      <c r="I4" s="21">
        <f>IF($A4="","",SUMIFS('미수금 대장'!$I$4:$I$503,'미수금 대장'!$C$4:$C$503,$A4,'미수금 대장'!$K$4:$K$503,"&gt;90"))</f>
        <v/>
      </c>
      <c r="J4" s="22">
        <f>IF($A4="","",COUNTIFS('미수금 대장'!$C$4:$C$503,$A4,'미수금 대장'!$J$4:$J$503,"연체"))</f>
        <v/>
      </c>
    </row>
    <row r="5">
      <c r="A5" s="20">
        <f>IFERROR(INDEX('미수금 대장'!$C$4:$C$503,MATCH(2,'미수금 대장'!$M$4:$M$503,0)),"")</f>
        <v/>
      </c>
      <c r="B5" s="21">
        <f>IF($A5="","",SUMIF('미수금 대장'!$C$4:$C$503,$A5,'미수금 대장'!$F$4:$F$503))</f>
        <v/>
      </c>
      <c r="C5" s="21">
        <f>IF($A5="","",SUMIF('미수금 대장'!$C$4:$C$503,$A5,'미수금 대장'!$H$4:$H$503))</f>
        <v/>
      </c>
      <c r="D5" s="21">
        <f>IF($A5="","",SUMIF('미수금 대장'!$C$4:$C$503,$A5,'미수금 대장'!$I$4:$I$503))</f>
        <v/>
      </c>
      <c r="E5" s="21">
        <f>IF($A5="","",SUMIFS('미수금 대장'!$I$4:$I$503,'미수금 대장'!$C$4:$C$503,$A5,'미수금 대장'!$J$4:$J$503,"미입금")+SUMIFS('미수금 대장'!$I$4:$I$503,'미수금 대장'!$C$4:$C$503,$A5,'미수금 대장'!$J$4:$J$503,"부분입금"))</f>
        <v/>
      </c>
      <c r="F5" s="21">
        <f>IF($A5="","",SUMIFS('미수금 대장'!$I$4:$I$503,'미수금 대장'!$C$4:$C$503,$A5,'미수금 대장'!$K$4:$K$503,"&gt;=1",'미수금 대장'!$K$4:$K$503,"&lt;=30"))</f>
        <v/>
      </c>
      <c r="G5" s="21">
        <f>IF($A5="","",SUMIFS('미수금 대장'!$I$4:$I$503,'미수금 대장'!$C$4:$C$503,$A5,'미수금 대장'!$K$4:$K$503,"&gt;=31",'미수금 대장'!$K$4:$K$503,"&lt;=60"))</f>
        <v/>
      </c>
      <c r="H5" s="21">
        <f>IF($A5="","",SUMIFS('미수금 대장'!$I$4:$I$503,'미수금 대장'!$C$4:$C$503,$A5,'미수금 대장'!$K$4:$K$503,"&gt;=61",'미수금 대장'!$K$4:$K$503,"&lt;=90"))</f>
        <v/>
      </c>
      <c r="I5" s="21">
        <f>IF($A5="","",SUMIFS('미수금 대장'!$I$4:$I$503,'미수금 대장'!$C$4:$C$503,$A5,'미수금 대장'!$K$4:$K$503,"&gt;90"))</f>
        <v/>
      </c>
      <c r="J5" s="22">
        <f>IF($A5="","",COUNTIFS('미수금 대장'!$C$4:$C$503,$A5,'미수금 대장'!$J$4:$J$503,"연체"))</f>
        <v/>
      </c>
    </row>
    <row r="6">
      <c r="A6" s="20">
        <f>IFERROR(INDEX('미수금 대장'!$C$4:$C$503,MATCH(3,'미수금 대장'!$M$4:$M$503,0)),"")</f>
        <v/>
      </c>
      <c r="B6" s="21">
        <f>IF($A6="","",SUMIF('미수금 대장'!$C$4:$C$503,$A6,'미수금 대장'!$F$4:$F$503))</f>
        <v/>
      </c>
      <c r="C6" s="21">
        <f>IF($A6="","",SUMIF('미수금 대장'!$C$4:$C$503,$A6,'미수금 대장'!$H$4:$H$503))</f>
        <v/>
      </c>
      <c r="D6" s="21">
        <f>IF($A6="","",SUMIF('미수금 대장'!$C$4:$C$503,$A6,'미수금 대장'!$I$4:$I$503))</f>
        <v/>
      </c>
      <c r="E6" s="21">
        <f>IF($A6="","",SUMIFS('미수금 대장'!$I$4:$I$503,'미수금 대장'!$C$4:$C$503,$A6,'미수금 대장'!$J$4:$J$503,"미입금")+SUMIFS('미수금 대장'!$I$4:$I$503,'미수금 대장'!$C$4:$C$503,$A6,'미수금 대장'!$J$4:$J$503,"부분입금"))</f>
        <v/>
      </c>
      <c r="F6" s="21">
        <f>IF($A6="","",SUMIFS('미수금 대장'!$I$4:$I$503,'미수금 대장'!$C$4:$C$503,$A6,'미수금 대장'!$K$4:$K$503,"&gt;=1",'미수금 대장'!$K$4:$K$503,"&lt;=30"))</f>
        <v/>
      </c>
      <c r="G6" s="21">
        <f>IF($A6="","",SUMIFS('미수금 대장'!$I$4:$I$503,'미수금 대장'!$C$4:$C$503,$A6,'미수금 대장'!$K$4:$K$503,"&gt;=31",'미수금 대장'!$K$4:$K$503,"&lt;=60"))</f>
        <v/>
      </c>
      <c r="H6" s="21">
        <f>IF($A6="","",SUMIFS('미수금 대장'!$I$4:$I$503,'미수금 대장'!$C$4:$C$503,$A6,'미수금 대장'!$K$4:$K$503,"&gt;=61",'미수금 대장'!$K$4:$K$503,"&lt;=90"))</f>
        <v/>
      </c>
      <c r="I6" s="21">
        <f>IF($A6="","",SUMIFS('미수금 대장'!$I$4:$I$503,'미수금 대장'!$C$4:$C$503,$A6,'미수금 대장'!$K$4:$K$503,"&gt;90"))</f>
        <v/>
      </c>
      <c r="J6" s="22">
        <f>IF($A6="","",COUNTIFS('미수금 대장'!$C$4:$C$503,$A6,'미수금 대장'!$J$4:$J$503,"연체"))</f>
        <v/>
      </c>
    </row>
    <row r="7">
      <c r="A7" s="20">
        <f>IFERROR(INDEX('미수금 대장'!$C$4:$C$503,MATCH(4,'미수금 대장'!$M$4:$M$503,0)),"")</f>
        <v/>
      </c>
      <c r="B7" s="21">
        <f>IF($A7="","",SUMIF('미수금 대장'!$C$4:$C$503,$A7,'미수금 대장'!$F$4:$F$503))</f>
        <v/>
      </c>
      <c r="C7" s="21">
        <f>IF($A7="","",SUMIF('미수금 대장'!$C$4:$C$503,$A7,'미수금 대장'!$H$4:$H$503))</f>
        <v/>
      </c>
      <c r="D7" s="21">
        <f>IF($A7="","",SUMIF('미수금 대장'!$C$4:$C$503,$A7,'미수금 대장'!$I$4:$I$503))</f>
        <v/>
      </c>
      <c r="E7" s="21">
        <f>IF($A7="","",SUMIFS('미수금 대장'!$I$4:$I$503,'미수금 대장'!$C$4:$C$503,$A7,'미수금 대장'!$J$4:$J$503,"미입금")+SUMIFS('미수금 대장'!$I$4:$I$503,'미수금 대장'!$C$4:$C$503,$A7,'미수금 대장'!$J$4:$J$503,"부분입금"))</f>
        <v/>
      </c>
      <c r="F7" s="21">
        <f>IF($A7="","",SUMIFS('미수금 대장'!$I$4:$I$503,'미수금 대장'!$C$4:$C$503,$A7,'미수금 대장'!$K$4:$K$503,"&gt;=1",'미수금 대장'!$K$4:$K$503,"&lt;=30"))</f>
        <v/>
      </c>
      <c r="G7" s="21">
        <f>IF($A7="","",SUMIFS('미수금 대장'!$I$4:$I$503,'미수금 대장'!$C$4:$C$503,$A7,'미수금 대장'!$K$4:$K$503,"&gt;=31",'미수금 대장'!$K$4:$K$503,"&lt;=60"))</f>
        <v/>
      </c>
      <c r="H7" s="21">
        <f>IF($A7="","",SUMIFS('미수금 대장'!$I$4:$I$503,'미수금 대장'!$C$4:$C$503,$A7,'미수금 대장'!$K$4:$K$503,"&gt;=61",'미수금 대장'!$K$4:$K$503,"&lt;=90"))</f>
        <v/>
      </c>
      <c r="I7" s="21">
        <f>IF($A7="","",SUMIFS('미수금 대장'!$I$4:$I$503,'미수금 대장'!$C$4:$C$503,$A7,'미수금 대장'!$K$4:$K$503,"&gt;90"))</f>
        <v/>
      </c>
      <c r="J7" s="22">
        <f>IF($A7="","",COUNTIFS('미수금 대장'!$C$4:$C$503,$A7,'미수금 대장'!$J$4:$J$503,"연체"))</f>
        <v/>
      </c>
    </row>
    <row r="8">
      <c r="A8" s="20">
        <f>IFERROR(INDEX('미수금 대장'!$C$4:$C$503,MATCH(5,'미수금 대장'!$M$4:$M$503,0)),"")</f>
        <v/>
      </c>
      <c r="B8" s="21">
        <f>IF($A8="","",SUMIF('미수금 대장'!$C$4:$C$503,$A8,'미수금 대장'!$F$4:$F$503))</f>
        <v/>
      </c>
      <c r="C8" s="21">
        <f>IF($A8="","",SUMIF('미수금 대장'!$C$4:$C$503,$A8,'미수금 대장'!$H$4:$H$503))</f>
        <v/>
      </c>
      <c r="D8" s="21">
        <f>IF($A8="","",SUMIF('미수금 대장'!$C$4:$C$503,$A8,'미수금 대장'!$I$4:$I$503))</f>
        <v/>
      </c>
      <c r="E8" s="21">
        <f>IF($A8="","",SUMIFS('미수금 대장'!$I$4:$I$503,'미수금 대장'!$C$4:$C$503,$A8,'미수금 대장'!$J$4:$J$503,"미입금")+SUMIFS('미수금 대장'!$I$4:$I$503,'미수금 대장'!$C$4:$C$503,$A8,'미수금 대장'!$J$4:$J$503,"부분입금"))</f>
        <v/>
      </c>
      <c r="F8" s="21">
        <f>IF($A8="","",SUMIFS('미수금 대장'!$I$4:$I$503,'미수금 대장'!$C$4:$C$503,$A8,'미수금 대장'!$K$4:$K$503,"&gt;=1",'미수금 대장'!$K$4:$K$503,"&lt;=30"))</f>
        <v/>
      </c>
      <c r="G8" s="21">
        <f>IF($A8="","",SUMIFS('미수금 대장'!$I$4:$I$503,'미수금 대장'!$C$4:$C$503,$A8,'미수금 대장'!$K$4:$K$503,"&gt;=31",'미수금 대장'!$K$4:$K$503,"&lt;=60"))</f>
        <v/>
      </c>
      <c r="H8" s="21">
        <f>IF($A8="","",SUMIFS('미수금 대장'!$I$4:$I$503,'미수금 대장'!$C$4:$C$503,$A8,'미수금 대장'!$K$4:$K$503,"&gt;=61",'미수금 대장'!$K$4:$K$503,"&lt;=90"))</f>
        <v/>
      </c>
      <c r="I8" s="21">
        <f>IF($A8="","",SUMIFS('미수금 대장'!$I$4:$I$503,'미수금 대장'!$C$4:$C$503,$A8,'미수금 대장'!$K$4:$K$503,"&gt;90"))</f>
        <v/>
      </c>
      <c r="J8" s="22">
        <f>IF($A8="","",COUNTIFS('미수금 대장'!$C$4:$C$503,$A8,'미수금 대장'!$J$4:$J$503,"연체"))</f>
        <v/>
      </c>
    </row>
    <row r="9">
      <c r="A9" s="20">
        <f>IFERROR(INDEX('미수금 대장'!$C$4:$C$503,MATCH(6,'미수금 대장'!$M$4:$M$503,0)),"")</f>
        <v/>
      </c>
      <c r="B9" s="21">
        <f>IF($A9="","",SUMIF('미수금 대장'!$C$4:$C$503,$A9,'미수금 대장'!$F$4:$F$503))</f>
        <v/>
      </c>
      <c r="C9" s="21">
        <f>IF($A9="","",SUMIF('미수금 대장'!$C$4:$C$503,$A9,'미수금 대장'!$H$4:$H$503))</f>
        <v/>
      </c>
      <c r="D9" s="21">
        <f>IF($A9="","",SUMIF('미수금 대장'!$C$4:$C$503,$A9,'미수금 대장'!$I$4:$I$503))</f>
        <v/>
      </c>
      <c r="E9" s="21">
        <f>IF($A9="","",SUMIFS('미수금 대장'!$I$4:$I$503,'미수금 대장'!$C$4:$C$503,$A9,'미수금 대장'!$J$4:$J$503,"미입금")+SUMIFS('미수금 대장'!$I$4:$I$503,'미수금 대장'!$C$4:$C$503,$A9,'미수금 대장'!$J$4:$J$503,"부분입금"))</f>
        <v/>
      </c>
      <c r="F9" s="21">
        <f>IF($A9="","",SUMIFS('미수금 대장'!$I$4:$I$503,'미수금 대장'!$C$4:$C$503,$A9,'미수금 대장'!$K$4:$K$503,"&gt;=1",'미수금 대장'!$K$4:$K$503,"&lt;=30"))</f>
        <v/>
      </c>
      <c r="G9" s="21">
        <f>IF($A9="","",SUMIFS('미수금 대장'!$I$4:$I$503,'미수금 대장'!$C$4:$C$503,$A9,'미수금 대장'!$K$4:$K$503,"&gt;=31",'미수금 대장'!$K$4:$K$503,"&lt;=60"))</f>
        <v/>
      </c>
      <c r="H9" s="21">
        <f>IF($A9="","",SUMIFS('미수금 대장'!$I$4:$I$503,'미수금 대장'!$C$4:$C$503,$A9,'미수금 대장'!$K$4:$K$503,"&gt;=61",'미수금 대장'!$K$4:$K$503,"&lt;=90"))</f>
        <v/>
      </c>
      <c r="I9" s="21">
        <f>IF($A9="","",SUMIFS('미수금 대장'!$I$4:$I$503,'미수금 대장'!$C$4:$C$503,$A9,'미수금 대장'!$K$4:$K$503,"&gt;90"))</f>
        <v/>
      </c>
      <c r="J9" s="22">
        <f>IF($A9="","",COUNTIFS('미수금 대장'!$C$4:$C$503,$A9,'미수금 대장'!$J$4:$J$503,"연체"))</f>
        <v/>
      </c>
    </row>
    <row r="10">
      <c r="A10" s="20">
        <f>IFERROR(INDEX('미수금 대장'!$C$4:$C$503,MATCH(7,'미수금 대장'!$M$4:$M$503,0)),"")</f>
        <v/>
      </c>
      <c r="B10" s="21">
        <f>IF($A10="","",SUMIF('미수금 대장'!$C$4:$C$503,$A10,'미수금 대장'!$F$4:$F$503))</f>
        <v/>
      </c>
      <c r="C10" s="21">
        <f>IF($A10="","",SUMIF('미수금 대장'!$C$4:$C$503,$A10,'미수금 대장'!$H$4:$H$503))</f>
        <v/>
      </c>
      <c r="D10" s="21">
        <f>IF($A10="","",SUMIF('미수금 대장'!$C$4:$C$503,$A10,'미수금 대장'!$I$4:$I$503))</f>
        <v/>
      </c>
      <c r="E10" s="21">
        <f>IF($A10="","",SUMIFS('미수금 대장'!$I$4:$I$503,'미수금 대장'!$C$4:$C$503,$A10,'미수금 대장'!$J$4:$J$503,"미입금")+SUMIFS('미수금 대장'!$I$4:$I$503,'미수금 대장'!$C$4:$C$503,$A10,'미수금 대장'!$J$4:$J$503,"부분입금"))</f>
        <v/>
      </c>
      <c r="F10" s="21">
        <f>IF($A10="","",SUMIFS('미수금 대장'!$I$4:$I$503,'미수금 대장'!$C$4:$C$503,$A10,'미수금 대장'!$K$4:$K$503,"&gt;=1",'미수금 대장'!$K$4:$K$503,"&lt;=30"))</f>
        <v/>
      </c>
      <c r="G10" s="21">
        <f>IF($A10="","",SUMIFS('미수금 대장'!$I$4:$I$503,'미수금 대장'!$C$4:$C$503,$A10,'미수금 대장'!$K$4:$K$503,"&gt;=31",'미수금 대장'!$K$4:$K$503,"&lt;=60"))</f>
        <v/>
      </c>
      <c r="H10" s="21">
        <f>IF($A10="","",SUMIFS('미수금 대장'!$I$4:$I$503,'미수금 대장'!$C$4:$C$503,$A10,'미수금 대장'!$K$4:$K$503,"&gt;=61",'미수금 대장'!$K$4:$K$503,"&lt;=90"))</f>
        <v/>
      </c>
      <c r="I10" s="21">
        <f>IF($A10="","",SUMIFS('미수금 대장'!$I$4:$I$503,'미수금 대장'!$C$4:$C$503,$A10,'미수금 대장'!$K$4:$K$503,"&gt;90"))</f>
        <v/>
      </c>
      <c r="J10" s="22">
        <f>IF($A10="","",COUNTIFS('미수금 대장'!$C$4:$C$503,$A10,'미수금 대장'!$J$4:$J$503,"연체"))</f>
        <v/>
      </c>
    </row>
    <row r="11">
      <c r="A11" s="20">
        <f>IFERROR(INDEX('미수금 대장'!$C$4:$C$503,MATCH(8,'미수금 대장'!$M$4:$M$503,0)),"")</f>
        <v/>
      </c>
      <c r="B11" s="21">
        <f>IF($A11="","",SUMIF('미수금 대장'!$C$4:$C$503,$A11,'미수금 대장'!$F$4:$F$503))</f>
        <v/>
      </c>
      <c r="C11" s="21">
        <f>IF($A11="","",SUMIF('미수금 대장'!$C$4:$C$503,$A11,'미수금 대장'!$H$4:$H$503))</f>
        <v/>
      </c>
      <c r="D11" s="21">
        <f>IF($A11="","",SUMIF('미수금 대장'!$C$4:$C$503,$A11,'미수금 대장'!$I$4:$I$503))</f>
        <v/>
      </c>
      <c r="E11" s="21">
        <f>IF($A11="","",SUMIFS('미수금 대장'!$I$4:$I$503,'미수금 대장'!$C$4:$C$503,$A11,'미수금 대장'!$J$4:$J$503,"미입금")+SUMIFS('미수금 대장'!$I$4:$I$503,'미수금 대장'!$C$4:$C$503,$A11,'미수금 대장'!$J$4:$J$503,"부분입금"))</f>
        <v/>
      </c>
      <c r="F11" s="21">
        <f>IF($A11="","",SUMIFS('미수금 대장'!$I$4:$I$503,'미수금 대장'!$C$4:$C$503,$A11,'미수금 대장'!$K$4:$K$503,"&gt;=1",'미수금 대장'!$K$4:$K$503,"&lt;=30"))</f>
        <v/>
      </c>
      <c r="G11" s="21">
        <f>IF($A11="","",SUMIFS('미수금 대장'!$I$4:$I$503,'미수금 대장'!$C$4:$C$503,$A11,'미수금 대장'!$K$4:$K$503,"&gt;=31",'미수금 대장'!$K$4:$K$503,"&lt;=60"))</f>
        <v/>
      </c>
      <c r="H11" s="21">
        <f>IF($A11="","",SUMIFS('미수금 대장'!$I$4:$I$503,'미수금 대장'!$C$4:$C$503,$A11,'미수금 대장'!$K$4:$K$503,"&gt;=61",'미수금 대장'!$K$4:$K$503,"&lt;=90"))</f>
        <v/>
      </c>
      <c r="I11" s="21">
        <f>IF($A11="","",SUMIFS('미수금 대장'!$I$4:$I$503,'미수금 대장'!$C$4:$C$503,$A11,'미수금 대장'!$K$4:$K$503,"&gt;90"))</f>
        <v/>
      </c>
      <c r="J11" s="22">
        <f>IF($A11="","",COUNTIFS('미수금 대장'!$C$4:$C$503,$A11,'미수금 대장'!$J$4:$J$503,"연체"))</f>
        <v/>
      </c>
    </row>
    <row r="12">
      <c r="A12" s="20">
        <f>IFERROR(INDEX('미수금 대장'!$C$4:$C$503,MATCH(9,'미수금 대장'!$M$4:$M$503,0)),"")</f>
        <v/>
      </c>
      <c r="B12" s="21">
        <f>IF($A12="","",SUMIF('미수금 대장'!$C$4:$C$503,$A12,'미수금 대장'!$F$4:$F$503))</f>
        <v/>
      </c>
      <c r="C12" s="21">
        <f>IF($A12="","",SUMIF('미수금 대장'!$C$4:$C$503,$A12,'미수금 대장'!$H$4:$H$503))</f>
        <v/>
      </c>
      <c r="D12" s="21">
        <f>IF($A12="","",SUMIF('미수금 대장'!$C$4:$C$503,$A12,'미수금 대장'!$I$4:$I$503))</f>
        <v/>
      </c>
      <c r="E12" s="21">
        <f>IF($A12="","",SUMIFS('미수금 대장'!$I$4:$I$503,'미수금 대장'!$C$4:$C$503,$A12,'미수금 대장'!$J$4:$J$503,"미입금")+SUMIFS('미수금 대장'!$I$4:$I$503,'미수금 대장'!$C$4:$C$503,$A12,'미수금 대장'!$J$4:$J$503,"부분입금"))</f>
        <v/>
      </c>
      <c r="F12" s="21">
        <f>IF($A12="","",SUMIFS('미수금 대장'!$I$4:$I$503,'미수금 대장'!$C$4:$C$503,$A12,'미수금 대장'!$K$4:$K$503,"&gt;=1",'미수금 대장'!$K$4:$K$503,"&lt;=30"))</f>
        <v/>
      </c>
      <c r="G12" s="21">
        <f>IF($A12="","",SUMIFS('미수금 대장'!$I$4:$I$503,'미수금 대장'!$C$4:$C$503,$A12,'미수금 대장'!$K$4:$K$503,"&gt;=31",'미수금 대장'!$K$4:$K$503,"&lt;=60"))</f>
        <v/>
      </c>
      <c r="H12" s="21">
        <f>IF($A12="","",SUMIFS('미수금 대장'!$I$4:$I$503,'미수금 대장'!$C$4:$C$503,$A12,'미수금 대장'!$K$4:$K$503,"&gt;=61",'미수금 대장'!$K$4:$K$503,"&lt;=90"))</f>
        <v/>
      </c>
      <c r="I12" s="21">
        <f>IF($A12="","",SUMIFS('미수금 대장'!$I$4:$I$503,'미수금 대장'!$C$4:$C$503,$A12,'미수금 대장'!$K$4:$K$503,"&gt;90"))</f>
        <v/>
      </c>
      <c r="J12" s="22">
        <f>IF($A12="","",COUNTIFS('미수금 대장'!$C$4:$C$503,$A12,'미수금 대장'!$J$4:$J$503,"연체"))</f>
        <v/>
      </c>
    </row>
    <row r="13">
      <c r="A13" s="20">
        <f>IFERROR(INDEX('미수금 대장'!$C$4:$C$503,MATCH(10,'미수금 대장'!$M$4:$M$503,0)),"")</f>
        <v/>
      </c>
      <c r="B13" s="21">
        <f>IF($A13="","",SUMIF('미수금 대장'!$C$4:$C$503,$A13,'미수금 대장'!$F$4:$F$503))</f>
        <v/>
      </c>
      <c r="C13" s="21">
        <f>IF($A13="","",SUMIF('미수금 대장'!$C$4:$C$503,$A13,'미수금 대장'!$H$4:$H$503))</f>
        <v/>
      </c>
      <c r="D13" s="21">
        <f>IF($A13="","",SUMIF('미수금 대장'!$C$4:$C$503,$A13,'미수금 대장'!$I$4:$I$503))</f>
        <v/>
      </c>
      <c r="E13" s="21">
        <f>IF($A13="","",SUMIFS('미수금 대장'!$I$4:$I$503,'미수금 대장'!$C$4:$C$503,$A13,'미수금 대장'!$J$4:$J$503,"미입금")+SUMIFS('미수금 대장'!$I$4:$I$503,'미수금 대장'!$C$4:$C$503,$A13,'미수금 대장'!$J$4:$J$503,"부분입금"))</f>
        <v/>
      </c>
      <c r="F13" s="21">
        <f>IF($A13="","",SUMIFS('미수금 대장'!$I$4:$I$503,'미수금 대장'!$C$4:$C$503,$A13,'미수금 대장'!$K$4:$K$503,"&gt;=1",'미수금 대장'!$K$4:$K$503,"&lt;=30"))</f>
        <v/>
      </c>
      <c r="G13" s="21">
        <f>IF($A13="","",SUMIFS('미수금 대장'!$I$4:$I$503,'미수금 대장'!$C$4:$C$503,$A13,'미수금 대장'!$K$4:$K$503,"&gt;=31",'미수금 대장'!$K$4:$K$503,"&lt;=60"))</f>
        <v/>
      </c>
      <c r="H13" s="21">
        <f>IF($A13="","",SUMIFS('미수금 대장'!$I$4:$I$503,'미수금 대장'!$C$4:$C$503,$A13,'미수금 대장'!$K$4:$K$503,"&gt;=61",'미수금 대장'!$K$4:$K$503,"&lt;=90"))</f>
        <v/>
      </c>
      <c r="I13" s="21">
        <f>IF($A13="","",SUMIFS('미수금 대장'!$I$4:$I$503,'미수금 대장'!$C$4:$C$503,$A13,'미수금 대장'!$K$4:$K$503,"&gt;90"))</f>
        <v/>
      </c>
      <c r="J13" s="22">
        <f>IF($A13="","",COUNTIFS('미수금 대장'!$C$4:$C$503,$A13,'미수금 대장'!$J$4:$J$503,"연체"))</f>
        <v/>
      </c>
    </row>
    <row r="14">
      <c r="A14" s="20">
        <f>IFERROR(INDEX('미수금 대장'!$C$4:$C$503,MATCH(11,'미수금 대장'!$M$4:$M$503,0)),"")</f>
        <v/>
      </c>
      <c r="B14" s="21">
        <f>IF($A14="","",SUMIF('미수금 대장'!$C$4:$C$503,$A14,'미수금 대장'!$F$4:$F$503))</f>
        <v/>
      </c>
      <c r="C14" s="21">
        <f>IF($A14="","",SUMIF('미수금 대장'!$C$4:$C$503,$A14,'미수금 대장'!$H$4:$H$503))</f>
        <v/>
      </c>
      <c r="D14" s="21">
        <f>IF($A14="","",SUMIF('미수금 대장'!$C$4:$C$503,$A14,'미수금 대장'!$I$4:$I$503))</f>
        <v/>
      </c>
      <c r="E14" s="21">
        <f>IF($A14="","",SUMIFS('미수금 대장'!$I$4:$I$503,'미수금 대장'!$C$4:$C$503,$A14,'미수금 대장'!$J$4:$J$503,"미입금")+SUMIFS('미수금 대장'!$I$4:$I$503,'미수금 대장'!$C$4:$C$503,$A14,'미수금 대장'!$J$4:$J$503,"부분입금"))</f>
        <v/>
      </c>
      <c r="F14" s="21">
        <f>IF($A14="","",SUMIFS('미수금 대장'!$I$4:$I$503,'미수금 대장'!$C$4:$C$503,$A14,'미수금 대장'!$K$4:$K$503,"&gt;=1",'미수금 대장'!$K$4:$K$503,"&lt;=30"))</f>
        <v/>
      </c>
      <c r="G14" s="21">
        <f>IF($A14="","",SUMIFS('미수금 대장'!$I$4:$I$503,'미수금 대장'!$C$4:$C$503,$A14,'미수금 대장'!$K$4:$K$503,"&gt;=31",'미수금 대장'!$K$4:$K$503,"&lt;=60"))</f>
        <v/>
      </c>
      <c r="H14" s="21">
        <f>IF($A14="","",SUMIFS('미수금 대장'!$I$4:$I$503,'미수금 대장'!$C$4:$C$503,$A14,'미수금 대장'!$K$4:$K$503,"&gt;=61",'미수금 대장'!$K$4:$K$503,"&lt;=90"))</f>
        <v/>
      </c>
      <c r="I14" s="21">
        <f>IF($A14="","",SUMIFS('미수금 대장'!$I$4:$I$503,'미수금 대장'!$C$4:$C$503,$A14,'미수금 대장'!$K$4:$K$503,"&gt;90"))</f>
        <v/>
      </c>
      <c r="J14" s="22">
        <f>IF($A14="","",COUNTIFS('미수금 대장'!$C$4:$C$503,$A14,'미수금 대장'!$J$4:$J$503,"연체"))</f>
        <v/>
      </c>
    </row>
    <row r="15">
      <c r="A15" s="20">
        <f>IFERROR(INDEX('미수금 대장'!$C$4:$C$503,MATCH(12,'미수금 대장'!$M$4:$M$503,0)),"")</f>
        <v/>
      </c>
      <c r="B15" s="21">
        <f>IF($A15="","",SUMIF('미수금 대장'!$C$4:$C$503,$A15,'미수금 대장'!$F$4:$F$503))</f>
        <v/>
      </c>
      <c r="C15" s="21">
        <f>IF($A15="","",SUMIF('미수금 대장'!$C$4:$C$503,$A15,'미수금 대장'!$H$4:$H$503))</f>
        <v/>
      </c>
      <c r="D15" s="21">
        <f>IF($A15="","",SUMIF('미수금 대장'!$C$4:$C$503,$A15,'미수금 대장'!$I$4:$I$503))</f>
        <v/>
      </c>
      <c r="E15" s="21">
        <f>IF($A15="","",SUMIFS('미수금 대장'!$I$4:$I$503,'미수금 대장'!$C$4:$C$503,$A15,'미수금 대장'!$J$4:$J$503,"미입금")+SUMIFS('미수금 대장'!$I$4:$I$503,'미수금 대장'!$C$4:$C$503,$A15,'미수금 대장'!$J$4:$J$503,"부분입금"))</f>
        <v/>
      </c>
      <c r="F15" s="21">
        <f>IF($A15="","",SUMIFS('미수금 대장'!$I$4:$I$503,'미수금 대장'!$C$4:$C$503,$A15,'미수금 대장'!$K$4:$K$503,"&gt;=1",'미수금 대장'!$K$4:$K$503,"&lt;=30"))</f>
        <v/>
      </c>
      <c r="G15" s="21">
        <f>IF($A15="","",SUMIFS('미수금 대장'!$I$4:$I$503,'미수금 대장'!$C$4:$C$503,$A15,'미수금 대장'!$K$4:$K$503,"&gt;=31",'미수금 대장'!$K$4:$K$503,"&lt;=60"))</f>
        <v/>
      </c>
      <c r="H15" s="21">
        <f>IF($A15="","",SUMIFS('미수금 대장'!$I$4:$I$503,'미수금 대장'!$C$4:$C$503,$A15,'미수금 대장'!$K$4:$K$503,"&gt;=61",'미수금 대장'!$K$4:$K$503,"&lt;=90"))</f>
        <v/>
      </c>
      <c r="I15" s="21">
        <f>IF($A15="","",SUMIFS('미수금 대장'!$I$4:$I$503,'미수금 대장'!$C$4:$C$503,$A15,'미수금 대장'!$K$4:$K$503,"&gt;90"))</f>
        <v/>
      </c>
      <c r="J15" s="22">
        <f>IF($A15="","",COUNTIFS('미수금 대장'!$C$4:$C$503,$A15,'미수금 대장'!$J$4:$J$503,"연체"))</f>
        <v/>
      </c>
    </row>
    <row r="16">
      <c r="A16" s="20">
        <f>IFERROR(INDEX('미수금 대장'!$C$4:$C$503,MATCH(13,'미수금 대장'!$M$4:$M$503,0)),"")</f>
        <v/>
      </c>
      <c r="B16" s="21">
        <f>IF($A16="","",SUMIF('미수금 대장'!$C$4:$C$503,$A16,'미수금 대장'!$F$4:$F$503))</f>
        <v/>
      </c>
      <c r="C16" s="21">
        <f>IF($A16="","",SUMIF('미수금 대장'!$C$4:$C$503,$A16,'미수금 대장'!$H$4:$H$503))</f>
        <v/>
      </c>
      <c r="D16" s="21">
        <f>IF($A16="","",SUMIF('미수금 대장'!$C$4:$C$503,$A16,'미수금 대장'!$I$4:$I$503))</f>
        <v/>
      </c>
      <c r="E16" s="21">
        <f>IF($A16="","",SUMIFS('미수금 대장'!$I$4:$I$503,'미수금 대장'!$C$4:$C$503,$A16,'미수금 대장'!$J$4:$J$503,"미입금")+SUMIFS('미수금 대장'!$I$4:$I$503,'미수금 대장'!$C$4:$C$503,$A16,'미수금 대장'!$J$4:$J$503,"부분입금"))</f>
        <v/>
      </c>
      <c r="F16" s="21">
        <f>IF($A16="","",SUMIFS('미수금 대장'!$I$4:$I$503,'미수금 대장'!$C$4:$C$503,$A16,'미수금 대장'!$K$4:$K$503,"&gt;=1",'미수금 대장'!$K$4:$K$503,"&lt;=30"))</f>
        <v/>
      </c>
      <c r="G16" s="21">
        <f>IF($A16="","",SUMIFS('미수금 대장'!$I$4:$I$503,'미수금 대장'!$C$4:$C$503,$A16,'미수금 대장'!$K$4:$K$503,"&gt;=31",'미수금 대장'!$K$4:$K$503,"&lt;=60"))</f>
        <v/>
      </c>
      <c r="H16" s="21">
        <f>IF($A16="","",SUMIFS('미수금 대장'!$I$4:$I$503,'미수금 대장'!$C$4:$C$503,$A16,'미수금 대장'!$K$4:$K$503,"&gt;=61",'미수금 대장'!$K$4:$K$503,"&lt;=90"))</f>
        <v/>
      </c>
      <c r="I16" s="21">
        <f>IF($A16="","",SUMIFS('미수금 대장'!$I$4:$I$503,'미수금 대장'!$C$4:$C$503,$A16,'미수금 대장'!$K$4:$K$503,"&gt;90"))</f>
        <v/>
      </c>
      <c r="J16" s="22">
        <f>IF($A16="","",COUNTIFS('미수금 대장'!$C$4:$C$503,$A16,'미수금 대장'!$J$4:$J$503,"연체"))</f>
        <v/>
      </c>
    </row>
    <row r="17">
      <c r="A17" s="20">
        <f>IFERROR(INDEX('미수금 대장'!$C$4:$C$503,MATCH(14,'미수금 대장'!$M$4:$M$503,0)),"")</f>
        <v/>
      </c>
      <c r="B17" s="21">
        <f>IF($A17="","",SUMIF('미수금 대장'!$C$4:$C$503,$A17,'미수금 대장'!$F$4:$F$503))</f>
        <v/>
      </c>
      <c r="C17" s="21">
        <f>IF($A17="","",SUMIF('미수금 대장'!$C$4:$C$503,$A17,'미수금 대장'!$H$4:$H$503))</f>
        <v/>
      </c>
      <c r="D17" s="21">
        <f>IF($A17="","",SUMIF('미수금 대장'!$C$4:$C$503,$A17,'미수금 대장'!$I$4:$I$503))</f>
        <v/>
      </c>
      <c r="E17" s="21">
        <f>IF($A17="","",SUMIFS('미수금 대장'!$I$4:$I$503,'미수금 대장'!$C$4:$C$503,$A17,'미수금 대장'!$J$4:$J$503,"미입금")+SUMIFS('미수금 대장'!$I$4:$I$503,'미수금 대장'!$C$4:$C$503,$A17,'미수금 대장'!$J$4:$J$503,"부분입금"))</f>
        <v/>
      </c>
      <c r="F17" s="21">
        <f>IF($A17="","",SUMIFS('미수금 대장'!$I$4:$I$503,'미수금 대장'!$C$4:$C$503,$A17,'미수금 대장'!$K$4:$K$503,"&gt;=1",'미수금 대장'!$K$4:$K$503,"&lt;=30"))</f>
        <v/>
      </c>
      <c r="G17" s="21">
        <f>IF($A17="","",SUMIFS('미수금 대장'!$I$4:$I$503,'미수금 대장'!$C$4:$C$503,$A17,'미수금 대장'!$K$4:$K$503,"&gt;=31",'미수금 대장'!$K$4:$K$503,"&lt;=60"))</f>
        <v/>
      </c>
      <c r="H17" s="21">
        <f>IF($A17="","",SUMIFS('미수금 대장'!$I$4:$I$503,'미수금 대장'!$C$4:$C$503,$A17,'미수금 대장'!$K$4:$K$503,"&gt;=61",'미수금 대장'!$K$4:$K$503,"&lt;=90"))</f>
        <v/>
      </c>
      <c r="I17" s="21">
        <f>IF($A17="","",SUMIFS('미수금 대장'!$I$4:$I$503,'미수금 대장'!$C$4:$C$503,$A17,'미수금 대장'!$K$4:$K$503,"&gt;90"))</f>
        <v/>
      </c>
      <c r="J17" s="22">
        <f>IF($A17="","",COUNTIFS('미수금 대장'!$C$4:$C$503,$A17,'미수금 대장'!$J$4:$J$503,"연체"))</f>
        <v/>
      </c>
    </row>
    <row r="18">
      <c r="A18" s="20">
        <f>IFERROR(INDEX('미수금 대장'!$C$4:$C$503,MATCH(15,'미수금 대장'!$M$4:$M$503,0)),"")</f>
        <v/>
      </c>
      <c r="B18" s="21">
        <f>IF($A18="","",SUMIF('미수금 대장'!$C$4:$C$503,$A18,'미수금 대장'!$F$4:$F$503))</f>
        <v/>
      </c>
      <c r="C18" s="21">
        <f>IF($A18="","",SUMIF('미수금 대장'!$C$4:$C$503,$A18,'미수금 대장'!$H$4:$H$503))</f>
        <v/>
      </c>
      <c r="D18" s="21">
        <f>IF($A18="","",SUMIF('미수금 대장'!$C$4:$C$503,$A18,'미수금 대장'!$I$4:$I$503))</f>
        <v/>
      </c>
      <c r="E18" s="21">
        <f>IF($A18="","",SUMIFS('미수금 대장'!$I$4:$I$503,'미수금 대장'!$C$4:$C$503,$A18,'미수금 대장'!$J$4:$J$503,"미입금")+SUMIFS('미수금 대장'!$I$4:$I$503,'미수금 대장'!$C$4:$C$503,$A18,'미수금 대장'!$J$4:$J$503,"부분입금"))</f>
        <v/>
      </c>
      <c r="F18" s="21">
        <f>IF($A18="","",SUMIFS('미수금 대장'!$I$4:$I$503,'미수금 대장'!$C$4:$C$503,$A18,'미수금 대장'!$K$4:$K$503,"&gt;=1",'미수금 대장'!$K$4:$K$503,"&lt;=30"))</f>
        <v/>
      </c>
      <c r="G18" s="21">
        <f>IF($A18="","",SUMIFS('미수금 대장'!$I$4:$I$503,'미수금 대장'!$C$4:$C$503,$A18,'미수금 대장'!$K$4:$K$503,"&gt;=31",'미수금 대장'!$K$4:$K$503,"&lt;=60"))</f>
        <v/>
      </c>
      <c r="H18" s="21">
        <f>IF($A18="","",SUMIFS('미수금 대장'!$I$4:$I$503,'미수금 대장'!$C$4:$C$503,$A18,'미수금 대장'!$K$4:$K$503,"&gt;=61",'미수금 대장'!$K$4:$K$503,"&lt;=90"))</f>
        <v/>
      </c>
      <c r="I18" s="21">
        <f>IF($A18="","",SUMIFS('미수금 대장'!$I$4:$I$503,'미수금 대장'!$C$4:$C$503,$A18,'미수금 대장'!$K$4:$K$503,"&gt;90"))</f>
        <v/>
      </c>
      <c r="J18" s="22">
        <f>IF($A18="","",COUNTIFS('미수금 대장'!$C$4:$C$503,$A18,'미수금 대장'!$J$4:$J$503,"연체"))</f>
        <v/>
      </c>
    </row>
    <row r="19">
      <c r="A19" s="20">
        <f>IFERROR(INDEX('미수금 대장'!$C$4:$C$503,MATCH(16,'미수금 대장'!$M$4:$M$503,0)),"")</f>
        <v/>
      </c>
      <c r="B19" s="21">
        <f>IF($A19="","",SUMIF('미수금 대장'!$C$4:$C$503,$A19,'미수금 대장'!$F$4:$F$503))</f>
        <v/>
      </c>
      <c r="C19" s="21">
        <f>IF($A19="","",SUMIF('미수금 대장'!$C$4:$C$503,$A19,'미수금 대장'!$H$4:$H$503))</f>
        <v/>
      </c>
      <c r="D19" s="21">
        <f>IF($A19="","",SUMIF('미수금 대장'!$C$4:$C$503,$A19,'미수금 대장'!$I$4:$I$503))</f>
        <v/>
      </c>
      <c r="E19" s="21">
        <f>IF($A19="","",SUMIFS('미수금 대장'!$I$4:$I$503,'미수금 대장'!$C$4:$C$503,$A19,'미수금 대장'!$J$4:$J$503,"미입금")+SUMIFS('미수금 대장'!$I$4:$I$503,'미수금 대장'!$C$4:$C$503,$A19,'미수금 대장'!$J$4:$J$503,"부분입금"))</f>
        <v/>
      </c>
      <c r="F19" s="21">
        <f>IF($A19="","",SUMIFS('미수금 대장'!$I$4:$I$503,'미수금 대장'!$C$4:$C$503,$A19,'미수금 대장'!$K$4:$K$503,"&gt;=1",'미수금 대장'!$K$4:$K$503,"&lt;=30"))</f>
        <v/>
      </c>
      <c r="G19" s="21">
        <f>IF($A19="","",SUMIFS('미수금 대장'!$I$4:$I$503,'미수금 대장'!$C$4:$C$503,$A19,'미수금 대장'!$K$4:$K$503,"&gt;=31",'미수금 대장'!$K$4:$K$503,"&lt;=60"))</f>
        <v/>
      </c>
      <c r="H19" s="21">
        <f>IF($A19="","",SUMIFS('미수금 대장'!$I$4:$I$503,'미수금 대장'!$C$4:$C$503,$A19,'미수금 대장'!$K$4:$K$503,"&gt;=61",'미수금 대장'!$K$4:$K$503,"&lt;=90"))</f>
        <v/>
      </c>
      <c r="I19" s="21">
        <f>IF($A19="","",SUMIFS('미수금 대장'!$I$4:$I$503,'미수금 대장'!$C$4:$C$503,$A19,'미수금 대장'!$K$4:$K$503,"&gt;90"))</f>
        <v/>
      </c>
      <c r="J19" s="22">
        <f>IF($A19="","",COUNTIFS('미수금 대장'!$C$4:$C$503,$A19,'미수금 대장'!$J$4:$J$503,"연체"))</f>
        <v/>
      </c>
    </row>
    <row r="20">
      <c r="A20" s="20">
        <f>IFERROR(INDEX('미수금 대장'!$C$4:$C$503,MATCH(17,'미수금 대장'!$M$4:$M$503,0)),"")</f>
        <v/>
      </c>
      <c r="B20" s="21">
        <f>IF($A20="","",SUMIF('미수금 대장'!$C$4:$C$503,$A20,'미수금 대장'!$F$4:$F$503))</f>
        <v/>
      </c>
      <c r="C20" s="21">
        <f>IF($A20="","",SUMIF('미수금 대장'!$C$4:$C$503,$A20,'미수금 대장'!$H$4:$H$503))</f>
        <v/>
      </c>
      <c r="D20" s="21">
        <f>IF($A20="","",SUMIF('미수금 대장'!$C$4:$C$503,$A20,'미수금 대장'!$I$4:$I$503))</f>
        <v/>
      </c>
      <c r="E20" s="21">
        <f>IF($A20="","",SUMIFS('미수금 대장'!$I$4:$I$503,'미수금 대장'!$C$4:$C$503,$A20,'미수금 대장'!$J$4:$J$503,"미입금")+SUMIFS('미수금 대장'!$I$4:$I$503,'미수금 대장'!$C$4:$C$503,$A20,'미수금 대장'!$J$4:$J$503,"부분입금"))</f>
        <v/>
      </c>
      <c r="F20" s="21">
        <f>IF($A20="","",SUMIFS('미수금 대장'!$I$4:$I$503,'미수금 대장'!$C$4:$C$503,$A20,'미수금 대장'!$K$4:$K$503,"&gt;=1",'미수금 대장'!$K$4:$K$503,"&lt;=30"))</f>
        <v/>
      </c>
      <c r="G20" s="21">
        <f>IF($A20="","",SUMIFS('미수금 대장'!$I$4:$I$503,'미수금 대장'!$C$4:$C$503,$A20,'미수금 대장'!$K$4:$K$503,"&gt;=31",'미수금 대장'!$K$4:$K$503,"&lt;=60"))</f>
        <v/>
      </c>
      <c r="H20" s="21">
        <f>IF($A20="","",SUMIFS('미수금 대장'!$I$4:$I$503,'미수금 대장'!$C$4:$C$503,$A20,'미수금 대장'!$K$4:$K$503,"&gt;=61",'미수금 대장'!$K$4:$K$503,"&lt;=90"))</f>
        <v/>
      </c>
      <c r="I20" s="21">
        <f>IF($A20="","",SUMIFS('미수금 대장'!$I$4:$I$503,'미수금 대장'!$C$4:$C$503,$A20,'미수금 대장'!$K$4:$K$503,"&gt;90"))</f>
        <v/>
      </c>
      <c r="J20" s="22">
        <f>IF($A20="","",COUNTIFS('미수금 대장'!$C$4:$C$503,$A20,'미수금 대장'!$J$4:$J$503,"연체"))</f>
        <v/>
      </c>
    </row>
    <row r="21">
      <c r="A21" s="20">
        <f>IFERROR(INDEX('미수금 대장'!$C$4:$C$503,MATCH(18,'미수금 대장'!$M$4:$M$503,0)),"")</f>
        <v/>
      </c>
      <c r="B21" s="21">
        <f>IF($A21="","",SUMIF('미수금 대장'!$C$4:$C$503,$A21,'미수금 대장'!$F$4:$F$503))</f>
        <v/>
      </c>
      <c r="C21" s="21">
        <f>IF($A21="","",SUMIF('미수금 대장'!$C$4:$C$503,$A21,'미수금 대장'!$H$4:$H$503))</f>
        <v/>
      </c>
      <c r="D21" s="21">
        <f>IF($A21="","",SUMIF('미수금 대장'!$C$4:$C$503,$A21,'미수금 대장'!$I$4:$I$503))</f>
        <v/>
      </c>
      <c r="E21" s="21">
        <f>IF($A21="","",SUMIFS('미수금 대장'!$I$4:$I$503,'미수금 대장'!$C$4:$C$503,$A21,'미수금 대장'!$J$4:$J$503,"미입금")+SUMIFS('미수금 대장'!$I$4:$I$503,'미수금 대장'!$C$4:$C$503,$A21,'미수금 대장'!$J$4:$J$503,"부분입금"))</f>
        <v/>
      </c>
      <c r="F21" s="21">
        <f>IF($A21="","",SUMIFS('미수금 대장'!$I$4:$I$503,'미수금 대장'!$C$4:$C$503,$A21,'미수금 대장'!$K$4:$K$503,"&gt;=1",'미수금 대장'!$K$4:$K$503,"&lt;=30"))</f>
        <v/>
      </c>
      <c r="G21" s="21">
        <f>IF($A21="","",SUMIFS('미수금 대장'!$I$4:$I$503,'미수금 대장'!$C$4:$C$503,$A21,'미수금 대장'!$K$4:$K$503,"&gt;=31",'미수금 대장'!$K$4:$K$503,"&lt;=60"))</f>
        <v/>
      </c>
      <c r="H21" s="21">
        <f>IF($A21="","",SUMIFS('미수금 대장'!$I$4:$I$503,'미수금 대장'!$C$4:$C$503,$A21,'미수금 대장'!$K$4:$K$503,"&gt;=61",'미수금 대장'!$K$4:$K$503,"&lt;=90"))</f>
        <v/>
      </c>
      <c r="I21" s="21">
        <f>IF($A21="","",SUMIFS('미수금 대장'!$I$4:$I$503,'미수금 대장'!$C$4:$C$503,$A21,'미수금 대장'!$K$4:$K$503,"&gt;90"))</f>
        <v/>
      </c>
      <c r="J21" s="22">
        <f>IF($A21="","",COUNTIFS('미수금 대장'!$C$4:$C$503,$A21,'미수금 대장'!$J$4:$J$503,"연체"))</f>
        <v/>
      </c>
    </row>
    <row r="22">
      <c r="A22" s="20">
        <f>IFERROR(INDEX('미수금 대장'!$C$4:$C$503,MATCH(19,'미수금 대장'!$M$4:$M$503,0)),"")</f>
        <v/>
      </c>
      <c r="B22" s="21">
        <f>IF($A22="","",SUMIF('미수금 대장'!$C$4:$C$503,$A22,'미수금 대장'!$F$4:$F$503))</f>
        <v/>
      </c>
      <c r="C22" s="21">
        <f>IF($A22="","",SUMIF('미수금 대장'!$C$4:$C$503,$A22,'미수금 대장'!$H$4:$H$503))</f>
        <v/>
      </c>
      <c r="D22" s="21">
        <f>IF($A22="","",SUMIF('미수금 대장'!$C$4:$C$503,$A22,'미수금 대장'!$I$4:$I$503))</f>
        <v/>
      </c>
      <c r="E22" s="21">
        <f>IF($A22="","",SUMIFS('미수금 대장'!$I$4:$I$503,'미수금 대장'!$C$4:$C$503,$A22,'미수금 대장'!$J$4:$J$503,"미입금")+SUMIFS('미수금 대장'!$I$4:$I$503,'미수금 대장'!$C$4:$C$503,$A22,'미수금 대장'!$J$4:$J$503,"부분입금"))</f>
        <v/>
      </c>
      <c r="F22" s="21">
        <f>IF($A22="","",SUMIFS('미수금 대장'!$I$4:$I$503,'미수금 대장'!$C$4:$C$503,$A22,'미수금 대장'!$K$4:$K$503,"&gt;=1",'미수금 대장'!$K$4:$K$503,"&lt;=30"))</f>
        <v/>
      </c>
      <c r="G22" s="21">
        <f>IF($A22="","",SUMIFS('미수금 대장'!$I$4:$I$503,'미수금 대장'!$C$4:$C$503,$A22,'미수금 대장'!$K$4:$K$503,"&gt;=31",'미수금 대장'!$K$4:$K$503,"&lt;=60"))</f>
        <v/>
      </c>
      <c r="H22" s="21">
        <f>IF($A22="","",SUMIFS('미수금 대장'!$I$4:$I$503,'미수금 대장'!$C$4:$C$503,$A22,'미수금 대장'!$K$4:$K$503,"&gt;=61",'미수금 대장'!$K$4:$K$503,"&lt;=90"))</f>
        <v/>
      </c>
      <c r="I22" s="21">
        <f>IF($A22="","",SUMIFS('미수금 대장'!$I$4:$I$503,'미수금 대장'!$C$4:$C$503,$A22,'미수금 대장'!$K$4:$K$503,"&gt;90"))</f>
        <v/>
      </c>
      <c r="J22" s="22">
        <f>IF($A22="","",COUNTIFS('미수금 대장'!$C$4:$C$503,$A22,'미수금 대장'!$J$4:$J$503,"연체"))</f>
        <v/>
      </c>
    </row>
    <row r="23">
      <c r="A23" s="20">
        <f>IFERROR(INDEX('미수금 대장'!$C$4:$C$503,MATCH(20,'미수금 대장'!$M$4:$M$503,0)),"")</f>
        <v/>
      </c>
      <c r="B23" s="21">
        <f>IF($A23="","",SUMIF('미수금 대장'!$C$4:$C$503,$A23,'미수금 대장'!$F$4:$F$503))</f>
        <v/>
      </c>
      <c r="C23" s="21">
        <f>IF($A23="","",SUMIF('미수금 대장'!$C$4:$C$503,$A23,'미수금 대장'!$H$4:$H$503))</f>
        <v/>
      </c>
      <c r="D23" s="21">
        <f>IF($A23="","",SUMIF('미수금 대장'!$C$4:$C$503,$A23,'미수금 대장'!$I$4:$I$503))</f>
        <v/>
      </c>
      <c r="E23" s="21">
        <f>IF($A23="","",SUMIFS('미수금 대장'!$I$4:$I$503,'미수금 대장'!$C$4:$C$503,$A23,'미수금 대장'!$J$4:$J$503,"미입금")+SUMIFS('미수금 대장'!$I$4:$I$503,'미수금 대장'!$C$4:$C$503,$A23,'미수금 대장'!$J$4:$J$503,"부분입금"))</f>
        <v/>
      </c>
      <c r="F23" s="21">
        <f>IF($A23="","",SUMIFS('미수금 대장'!$I$4:$I$503,'미수금 대장'!$C$4:$C$503,$A23,'미수금 대장'!$K$4:$K$503,"&gt;=1",'미수금 대장'!$K$4:$K$503,"&lt;=30"))</f>
        <v/>
      </c>
      <c r="G23" s="21">
        <f>IF($A23="","",SUMIFS('미수금 대장'!$I$4:$I$503,'미수금 대장'!$C$4:$C$503,$A23,'미수금 대장'!$K$4:$K$503,"&gt;=31",'미수금 대장'!$K$4:$K$503,"&lt;=60"))</f>
        <v/>
      </c>
      <c r="H23" s="21">
        <f>IF($A23="","",SUMIFS('미수금 대장'!$I$4:$I$503,'미수금 대장'!$C$4:$C$503,$A23,'미수금 대장'!$K$4:$K$503,"&gt;=61",'미수금 대장'!$K$4:$K$503,"&lt;=90"))</f>
        <v/>
      </c>
      <c r="I23" s="21">
        <f>IF($A23="","",SUMIFS('미수금 대장'!$I$4:$I$503,'미수금 대장'!$C$4:$C$503,$A23,'미수금 대장'!$K$4:$K$503,"&gt;90"))</f>
        <v/>
      </c>
      <c r="J23" s="22">
        <f>IF($A23="","",COUNTIFS('미수금 대장'!$C$4:$C$503,$A23,'미수금 대장'!$J$4:$J$503,"연체"))</f>
        <v/>
      </c>
    </row>
    <row r="24">
      <c r="A24" s="20">
        <f>IFERROR(INDEX('미수금 대장'!$C$4:$C$503,MATCH(21,'미수금 대장'!$M$4:$M$503,0)),"")</f>
        <v/>
      </c>
      <c r="B24" s="21">
        <f>IF($A24="","",SUMIF('미수금 대장'!$C$4:$C$503,$A24,'미수금 대장'!$F$4:$F$503))</f>
        <v/>
      </c>
      <c r="C24" s="21">
        <f>IF($A24="","",SUMIF('미수금 대장'!$C$4:$C$503,$A24,'미수금 대장'!$H$4:$H$503))</f>
        <v/>
      </c>
      <c r="D24" s="21">
        <f>IF($A24="","",SUMIF('미수금 대장'!$C$4:$C$503,$A24,'미수금 대장'!$I$4:$I$503))</f>
        <v/>
      </c>
      <c r="E24" s="21">
        <f>IF($A24="","",SUMIFS('미수금 대장'!$I$4:$I$503,'미수금 대장'!$C$4:$C$503,$A24,'미수금 대장'!$J$4:$J$503,"미입금")+SUMIFS('미수금 대장'!$I$4:$I$503,'미수금 대장'!$C$4:$C$503,$A24,'미수금 대장'!$J$4:$J$503,"부분입금"))</f>
        <v/>
      </c>
      <c r="F24" s="21">
        <f>IF($A24="","",SUMIFS('미수금 대장'!$I$4:$I$503,'미수금 대장'!$C$4:$C$503,$A24,'미수금 대장'!$K$4:$K$503,"&gt;=1",'미수금 대장'!$K$4:$K$503,"&lt;=30"))</f>
        <v/>
      </c>
      <c r="G24" s="21">
        <f>IF($A24="","",SUMIFS('미수금 대장'!$I$4:$I$503,'미수금 대장'!$C$4:$C$503,$A24,'미수금 대장'!$K$4:$K$503,"&gt;=31",'미수금 대장'!$K$4:$K$503,"&lt;=60"))</f>
        <v/>
      </c>
      <c r="H24" s="21">
        <f>IF($A24="","",SUMIFS('미수금 대장'!$I$4:$I$503,'미수금 대장'!$C$4:$C$503,$A24,'미수금 대장'!$K$4:$K$503,"&gt;=61",'미수금 대장'!$K$4:$K$503,"&lt;=90"))</f>
        <v/>
      </c>
      <c r="I24" s="21">
        <f>IF($A24="","",SUMIFS('미수금 대장'!$I$4:$I$503,'미수금 대장'!$C$4:$C$503,$A24,'미수금 대장'!$K$4:$K$503,"&gt;90"))</f>
        <v/>
      </c>
      <c r="J24" s="22">
        <f>IF($A24="","",COUNTIFS('미수금 대장'!$C$4:$C$503,$A24,'미수금 대장'!$J$4:$J$503,"연체"))</f>
        <v/>
      </c>
    </row>
    <row r="25">
      <c r="A25" s="20">
        <f>IFERROR(INDEX('미수금 대장'!$C$4:$C$503,MATCH(22,'미수금 대장'!$M$4:$M$503,0)),"")</f>
        <v/>
      </c>
      <c r="B25" s="21">
        <f>IF($A25="","",SUMIF('미수금 대장'!$C$4:$C$503,$A25,'미수금 대장'!$F$4:$F$503))</f>
        <v/>
      </c>
      <c r="C25" s="21">
        <f>IF($A25="","",SUMIF('미수금 대장'!$C$4:$C$503,$A25,'미수금 대장'!$H$4:$H$503))</f>
        <v/>
      </c>
      <c r="D25" s="21">
        <f>IF($A25="","",SUMIF('미수금 대장'!$C$4:$C$503,$A25,'미수금 대장'!$I$4:$I$503))</f>
        <v/>
      </c>
      <c r="E25" s="21">
        <f>IF($A25="","",SUMIFS('미수금 대장'!$I$4:$I$503,'미수금 대장'!$C$4:$C$503,$A25,'미수금 대장'!$J$4:$J$503,"미입금")+SUMIFS('미수금 대장'!$I$4:$I$503,'미수금 대장'!$C$4:$C$503,$A25,'미수금 대장'!$J$4:$J$503,"부분입금"))</f>
        <v/>
      </c>
      <c r="F25" s="21">
        <f>IF($A25="","",SUMIFS('미수금 대장'!$I$4:$I$503,'미수금 대장'!$C$4:$C$503,$A25,'미수금 대장'!$K$4:$K$503,"&gt;=1",'미수금 대장'!$K$4:$K$503,"&lt;=30"))</f>
        <v/>
      </c>
      <c r="G25" s="21">
        <f>IF($A25="","",SUMIFS('미수금 대장'!$I$4:$I$503,'미수금 대장'!$C$4:$C$503,$A25,'미수금 대장'!$K$4:$K$503,"&gt;=31",'미수금 대장'!$K$4:$K$503,"&lt;=60"))</f>
        <v/>
      </c>
      <c r="H25" s="21">
        <f>IF($A25="","",SUMIFS('미수금 대장'!$I$4:$I$503,'미수금 대장'!$C$4:$C$503,$A25,'미수금 대장'!$K$4:$K$503,"&gt;=61",'미수금 대장'!$K$4:$K$503,"&lt;=90"))</f>
        <v/>
      </c>
      <c r="I25" s="21">
        <f>IF($A25="","",SUMIFS('미수금 대장'!$I$4:$I$503,'미수금 대장'!$C$4:$C$503,$A25,'미수금 대장'!$K$4:$K$503,"&gt;90"))</f>
        <v/>
      </c>
      <c r="J25" s="22">
        <f>IF($A25="","",COUNTIFS('미수금 대장'!$C$4:$C$503,$A25,'미수금 대장'!$J$4:$J$503,"연체"))</f>
        <v/>
      </c>
    </row>
    <row r="26">
      <c r="A26" s="20">
        <f>IFERROR(INDEX('미수금 대장'!$C$4:$C$503,MATCH(23,'미수금 대장'!$M$4:$M$503,0)),"")</f>
        <v/>
      </c>
      <c r="B26" s="21">
        <f>IF($A26="","",SUMIF('미수금 대장'!$C$4:$C$503,$A26,'미수금 대장'!$F$4:$F$503))</f>
        <v/>
      </c>
      <c r="C26" s="21">
        <f>IF($A26="","",SUMIF('미수금 대장'!$C$4:$C$503,$A26,'미수금 대장'!$H$4:$H$503))</f>
        <v/>
      </c>
      <c r="D26" s="21">
        <f>IF($A26="","",SUMIF('미수금 대장'!$C$4:$C$503,$A26,'미수금 대장'!$I$4:$I$503))</f>
        <v/>
      </c>
      <c r="E26" s="21">
        <f>IF($A26="","",SUMIFS('미수금 대장'!$I$4:$I$503,'미수금 대장'!$C$4:$C$503,$A26,'미수금 대장'!$J$4:$J$503,"미입금")+SUMIFS('미수금 대장'!$I$4:$I$503,'미수금 대장'!$C$4:$C$503,$A26,'미수금 대장'!$J$4:$J$503,"부분입금"))</f>
        <v/>
      </c>
      <c r="F26" s="21">
        <f>IF($A26="","",SUMIFS('미수금 대장'!$I$4:$I$503,'미수금 대장'!$C$4:$C$503,$A26,'미수금 대장'!$K$4:$K$503,"&gt;=1",'미수금 대장'!$K$4:$K$503,"&lt;=30"))</f>
        <v/>
      </c>
      <c r="G26" s="21">
        <f>IF($A26="","",SUMIFS('미수금 대장'!$I$4:$I$503,'미수금 대장'!$C$4:$C$503,$A26,'미수금 대장'!$K$4:$K$503,"&gt;=31",'미수금 대장'!$K$4:$K$503,"&lt;=60"))</f>
        <v/>
      </c>
      <c r="H26" s="21">
        <f>IF($A26="","",SUMIFS('미수금 대장'!$I$4:$I$503,'미수금 대장'!$C$4:$C$503,$A26,'미수금 대장'!$K$4:$K$503,"&gt;=61",'미수금 대장'!$K$4:$K$503,"&lt;=90"))</f>
        <v/>
      </c>
      <c r="I26" s="21">
        <f>IF($A26="","",SUMIFS('미수금 대장'!$I$4:$I$503,'미수금 대장'!$C$4:$C$503,$A26,'미수금 대장'!$K$4:$K$503,"&gt;90"))</f>
        <v/>
      </c>
      <c r="J26" s="22">
        <f>IF($A26="","",COUNTIFS('미수금 대장'!$C$4:$C$503,$A26,'미수금 대장'!$J$4:$J$503,"연체"))</f>
        <v/>
      </c>
    </row>
    <row r="27">
      <c r="A27" s="20">
        <f>IFERROR(INDEX('미수금 대장'!$C$4:$C$503,MATCH(24,'미수금 대장'!$M$4:$M$503,0)),"")</f>
        <v/>
      </c>
      <c r="B27" s="21">
        <f>IF($A27="","",SUMIF('미수금 대장'!$C$4:$C$503,$A27,'미수금 대장'!$F$4:$F$503))</f>
        <v/>
      </c>
      <c r="C27" s="21">
        <f>IF($A27="","",SUMIF('미수금 대장'!$C$4:$C$503,$A27,'미수금 대장'!$H$4:$H$503))</f>
        <v/>
      </c>
      <c r="D27" s="21">
        <f>IF($A27="","",SUMIF('미수금 대장'!$C$4:$C$503,$A27,'미수금 대장'!$I$4:$I$503))</f>
        <v/>
      </c>
      <c r="E27" s="21">
        <f>IF($A27="","",SUMIFS('미수금 대장'!$I$4:$I$503,'미수금 대장'!$C$4:$C$503,$A27,'미수금 대장'!$J$4:$J$503,"미입금")+SUMIFS('미수금 대장'!$I$4:$I$503,'미수금 대장'!$C$4:$C$503,$A27,'미수금 대장'!$J$4:$J$503,"부분입금"))</f>
        <v/>
      </c>
      <c r="F27" s="21">
        <f>IF($A27="","",SUMIFS('미수금 대장'!$I$4:$I$503,'미수금 대장'!$C$4:$C$503,$A27,'미수금 대장'!$K$4:$K$503,"&gt;=1",'미수금 대장'!$K$4:$K$503,"&lt;=30"))</f>
        <v/>
      </c>
      <c r="G27" s="21">
        <f>IF($A27="","",SUMIFS('미수금 대장'!$I$4:$I$503,'미수금 대장'!$C$4:$C$503,$A27,'미수금 대장'!$K$4:$K$503,"&gt;=31",'미수금 대장'!$K$4:$K$503,"&lt;=60"))</f>
        <v/>
      </c>
      <c r="H27" s="21">
        <f>IF($A27="","",SUMIFS('미수금 대장'!$I$4:$I$503,'미수금 대장'!$C$4:$C$503,$A27,'미수금 대장'!$K$4:$K$503,"&gt;=61",'미수금 대장'!$K$4:$K$503,"&lt;=90"))</f>
        <v/>
      </c>
      <c r="I27" s="21">
        <f>IF($A27="","",SUMIFS('미수금 대장'!$I$4:$I$503,'미수금 대장'!$C$4:$C$503,$A27,'미수금 대장'!$K$4:$K$503,"&gt;90"))</f>
        <v/>
      </c>
      <c r="J27" s="22">
        <f>IF($A27="","",COUNTIFS('미수금 대장'!$C$4:$C$503,$A27,'미수금 대장'!$J$4:$J$503,"연체"))</f>
        <v/>
      </c>
    </row>
    <row r="28">
      <c r="A28" s="20">
        <f>IFERROR(INDEX('미수금 대장'!$C$4:$C$503,MATCH(25,'미수금 대장'!$M$4:$M$503,0)),"")</f>
        <v/>
      </c>
      <c r="B28" s="21">
        <f>IF($A28="","",SUMIF('미수금 대장'!$C$4:$C$503,$A28,'미수금 대장'!$F$4:$F$503))</f>
        <v/>
      </c>
      <c r="C28" s="21">
        <f>IF($A28="","",SUMIF('미수금 대장'!$C$4:$C$503,$A28,'미수금 대장'!$H$4:$H$503))</f>
        <v/>
      </c>
      <c r="D28" s="21">
        <f>IF($A28="","",SUMIF('미수금 대장'!$C$4:$C$503,$A28,'미수금 대장'!$I$4:$I$503))</f>
        <v/>
      </c>
      <c r="E28" s="21">
        <f>IF($A28="","",SUMIFS('미수금 대장'!$I$4:$I$503,'미수금 대장'!$C$4:$C$503,$A28,'미수금 대장'!$J$4:$J$503,"미입금")+SUMIFS('미수금 대장'!$I$4:$I$503,'미수금 대장'!$C$4:$C$503,$A28,'미수금 대장'!$J$4:$J$503,"부분입금"))</f>
        <v/>
      </c>
      <c r="F28" s="21">
        <f>IF($A28="","",SUMIFS('미수금 대장'!$I$4:$I$503,'미수금 대장'!$C$4:$C$503,$A28,'미수금 대장'!$K$4:$K$503,"&gt;=1",'미수금 대장'!$K$4:$K$503,"&lt;=30"))</f>
        <v/>
      </c>
      <c r="G28" s="21">
        <f>IF($A28="","",SUMIFS('미수금 대장'!$I$4:$I$503,'미수금 대장'!$C$4:$C$503,$A28,'미수금 대장'!$K$4:$K$503,"&gt;=31",'미수금 대장'!$K$4:$K$503,"&lt;=60"))</f>
        <v/>
      </c>
      <c r="H28" s="21">
        <f>IF($A28="","",SUMIFS('미수금 대장'!$I$4:$I$503,'미수금 대장'!$C$4:$C$503,$A28,'미수금 대장'!$K$4:$K$503,"&gt;=61",'미수금 대장'!$K$4:$K$503,"&lt;=90"))</f>
        <v/>
      </c>
      <c r="I28" s="21">
        <f>IF($A28="","",SUMIFS('미수금 대장'!$I$4:$I$503,'미수금 대장'!$C$4:$C$503,$A28,'미수금 대장'!$K$4:$K$503,"&gt;90"))</f>
        <v/>
      </c>
      <c r="J28" s="22">
        <f>IF($A28="","",COUNTIFS('미수금 대장'!$C$4:$C$503,$A28,'미수금 대장'!$J$4:$J$503,"연체"))</f>
        <v/>
      </c>
    </row>
    <row r="29">
      <c r="A29" s="20">
        <f>IFERROR(INDEX('미수금 대장'!$C$4:$C$503,MATCH(26,'미수금 대장'!$M$4:$M$503,0)),"")</f>
        <v/>
      </c>
      <c r="B29" s="21">
        <f>IF($A29="","",SUMIF('미수금 대장'!$C$4:$C$503,$A29,'미수금 대장'!$F$4:$F$503))</f>
        <v/>
      </c>
      <c r="C29" s="21">
        <f>IF($A29="","",SUMIF('미수금 대장'!$C$4:$C$503,$A29,'미수금 대장'!$H$4:$H$503))</f>
        <v/>
      </c>
      <c r="D29" s="21">
        <f>IF($A29="","",SUMIF('미수금 대장'!$C$4:$C$503,$A29,'미수금 대장'!$I$4:$I$503))</f>
        <v/>
      </c>
      <c r="E29" s="21">
        <f>IF($A29="","",SUMIFS('미수금 대장'!$I$4:$I$503,'미수금 대장'!$C$4:$C$503,$A29,'미수금 대장'!$J$4:$J$503,"미입금")+SUMIFS('미수금 대장'!$I$4:$I$503,'미수금 대장'!$C$4:$C$503,$A29,'미수금 대장'!$J$4:$J$503,"부분입금"))</f>
        <v/>
      </c>
      <c r="F29" s="21">
        <f>IF($A29="","",SUMIFS('미수금 대장'!$I$4:$I$503,'미수금 대장'!$C$4:$C$503,$A29,'미수금 대장'!$K$4:$K$503,"&gt;=1",'미수금 대장'!$K$4:$K$503,"&lt;=30"))</f>
        <v/>
      </c>
      <c r="G29" s="21">
        <f>IF($A29="","",SUMIFS('미수금 대장'!$I$4:$I$503,'미수금 대장'!$C$4:$C$503,$A29,'미수금 대장'!$K$4:$K$503,"&gt;=31",'미수금 대장'!$K$4:$K$503,"&lt;=60"))</f>
        <v/>
      </c>
      <c r="H29" s="21">
        <f>IF($A29="","",SUMIFS('미수금 대장'!$I$4:$I$503,'미수금 대장'!$C$4:$C$503,$A29,'미수금 대장'!$K$4:$K$503,"&gt;=61",'미수금 대장'!$K$4:$K$503,"&lt;=90"))</f>
        <v/>
      </c>
      <c r="I29" s="21">
        <f>IF($A29="","",SUMIFS('미수금 대장'!$I$4:$I$503,'미수금 대장'!$C$4:$C$503,$A29,'미수금 대장'!$K$4:$K$503,"&gt;90"))</f>
        <v/>
      </c>
      <c r="J29" s="22">
        <f>IF($A29="","",COUNTIFS('미수금 대장'!$C$4:$C$503,$A29,'미수금 대장'!$J$4:$J$503,"연체"))</f>
        <v/>
      </c>
    </row>
    <row r="30">
      <c r="A30" s="20">
        <f>IFERROR(INDEX('미수금 대장'!$C$4:$C$503,MATCH(27,'미수금 대장'!$M$4:$M$503,0)),"")</f>
        <v/>
      </c>
      <c r="B30" s="21">
        <f>IF($A30="","",SUMIF('미수금 대장'!$C$4:$C$503,$A30,'미수금 대장'!$F$4:$F$503))</f>
        <v/>
      </c>
      <c r="C30" s="21">
        <f>IF($A30="","",SUMIF('미수금 대장'!$C$4:$C$503,$A30,'미수금 대장'!$H$4:$H$503))</f>
        <v/>
      </c>
      <c r="D30" s="21">
        <f>IF($A30="","",SUMIF('미수금 대장'!$C$4:$C$503,$A30,'미수금 대장'!$I$4:$I$503))</f>
        <v/>
      </c>
      <c r="E30" s="21">
        <f>IF($A30="","",SUMIFS('미수금 대장'!$I$4:$I$503,'미수금 대장'!$C$4:$C$503,$A30,'미수금 대장'!$J$4:$J$503,"미입금")+SUMIFS('미수금 대장'!$I$4:$I$503,'미수금 대장'!$C$4:$C$503,$A30,'미수금 대장'!$J$4:$J$503,"부분입금"))</f>
        <v/>
      </c>
      <c r="F30" s="21">
        <f>IF($A30="","",SUMIFS('미수금 대장'!$I$4:$I$503,'미수금 대장'!$C$4:$C$503,$A30,'미수금 대장'!$K$4:$K$503,"&gt;=1",'미수금 대장'!$K$4:$K$503,"&lt;=30"))</f>
        <v/>
      </c>
      <c r="G30" s="21">
        <f>IF($A30="","",SUMIFS('미수금 대장'!$I$4:$I$503,'미수금 대장'!$C$4:$C$503,$A30,'미수금 대장'!$K$4:$K$503,"&gt;=31",'미수금 대장'!$K$4:$K$503,"&lt;=60"))</f>
        <v/>
      </c>
      <c r="H30" s="21">
        <f>IF($A30="","",SUMIFS('미수금 대장'!$I$4:$I$503,'미수금 대장'!$C$4:$C$503,$A30,'미수금 대장'!$K$4:$K$503,"&gt;=61",'미수금 대장'!$K$4:$K$503,"&lt;=90"))</f>
        <v/>
      </c>
      <c r="I30" s="21">
        <f>IF($A30="","",SUMIFS('미수금 대장'!$I$4:$I$503,'미수금 대장'!$C$4:$C$503,$A30,'미수금 대장'!$K$4:$K$503,"&gt;90"))</f>
        <v/>
      </c>
      <c r="J30" s="22">
        <f>IF($A30="","",COUNTIFS('미수금 대장'!$C$4:$C$503,$A30,'미수금 대장'!$J$4:$J$503,"연체"))</f>
        <v/>
      </c>
    </row>
    <row r="31">
      <c r="A31" s="20">
        <f>IFERROR(INDEX('미수금 대장'!$C$4:$C$503,MATCH(28,'미수금 대장'!$M$4:$M$503,0)),"")</f>
        <v/>
      </c>
      <c r="B31" s="21">
        <f>IF($A31="","",SUMIF('미수금 대장'!$C$4:$C$503,$A31,'미수금 대장'!$F$4:$F$503))</f>
        <v/>
      </c>
      <c r="C31" s="21">
        <f>IF($A31="","",SUMIF('미수금 대장'!$C$4:$C$503,$A31,'미수금 대장'!$H$4:$H$503))</f>
        <v/>
      </c>
      <c r="D31" s="21">
        <f>IF($A31="","",SUMIF('미수금 대장'!$C$4:$C$503,$A31,'미수금 대장'!$I$4:$I$503))</f>
        <v/>
      </c>
      <c r="E31" s="21">
        <f>IF($A31="","",SUMIFS('미수금 대장'!$I$4:$I$503,'미수금 대장'!$C$4:$C$503,$A31,'미수금 대장'!$J$4:$J$503,"미입금")+SUMIFS('미수금 대장'!$I$4:$I$503,'미수금 대장'!$C$4:$C$503,$A31,'미수금 대장'!$J$4:$J$503,"부분입금"))</f>
        <v/>
      </c>
      <c r="F31" s="21">
        <f>IF($A31="","",SUMIFS('미수금 대장'!$I$4:$I$503,'미수금 대장'!$C$4:$C$503,$A31,'미수금 대장'!$K$4:$K$503,"&gt;=1",'미수금 대장'!$K$4:$K$503,"&lt;=30"))</f>
        <v/>
      </c>
      <c r="G31" s="21">
        <f>IF($A31="","",SUMIFS('미수금 대장'!$I$4:$I$503,'미수금 대장'!$C$4:$C$503,$A31,'미수금 대장'!$K$4:$K$503,"&gt;=31",'미수금 대장'!$K$4:$K$503,"&lt;=60"))</f>
        <v/>
      </c>
      <c r="H31" s="21">
        <f>IF($A31="","",SUMIFS('미수금 대장'!$I$4:$I$503,'미수금 대장'!$C$4:$C$503,$A31,'미수금 대장'!$K$4:$K$503,"&gt;=61",'미수금 대장'!$K$4:$K$503,"&lt;=90"))</f>
        <v/>
      </c>
      <c r="I31" s="21">
        <f>IF($A31="","",SUMIFS('미수금 대장'!$I$4:$I$503,'미수금 대장'!$C$4:$C$503,$A31,'미수금 대장'!$K$4:$K$503,"&gt;90"))</f>
        <v/>
      </c>
      <c r="J31" s="22">
        <f>IF($A31="","",COUNTIFS('미수금 대장'!$C$4:$C$503,$A31,'미수금 대장'!$J$4:$J$503,"연체"))</f>
        <v/>
      </c>
    </row>
    <row r="32">
      <c r="A32" s="20">
        <f>IFERROR(INDEX('미수금 대장'!$C$4:$C$503,MATCH(29,'미수금 대장'!$M$4:$M$503,0)),"")</f>
        <v/>
      </c>
      <c r="B32" s="21">
        <f>IF($A32="","",SUMIF('미수금 대장'!$C$4:$C$503,$A32,'미수금 대장'!$F$4:$F$503))</f>
        <v/>
      </c>
      <c r="C32" s="21">
        <f>IF($A32="","",SUMIF('미수금 대장'!$C$4:$C$503,$A32,'미수금 대장'!$H$4:$H$503))</f>
        <v/>
      </c>
      <c r="D32" s="21">
        <f>IF($A32="","",SUMIF('미수금 대장'!$C$4:$C$503,$A32,'미수금 대장'!$I$4:$I$503))</f>
        <v/>
      </c>
      <c r="E32" s="21">
        <f>IF($A32="","",SUMIFS('미수금 대장'!$I$4:$I$503,'미수금 대장'!$C$4:$C$503,$A32,'미수금 대장'!$J$4:$J$503,"미입금")+SUMIFS('미수금 대장'!$I$4:$I$503,'미수금 대장'!$C$4:$C$503,$A32,'미수금 대장'!$J$4:$J$503,"부분입금"))</f>
        <v/>
      </c>
      <c r="F32" s="21">
        <f>IF($A32="","",SUMIFS('미수금 대장'!$I$4:$I$503,'미수금 대장'!$C$4:$C$503,$A32,'미수금 대장'!$K$4:$K$503,"&gt;=1",'미수금 대장'!$K$4:$K$503,"&lt;=30"))</f>
        <v/>
      </c>
      <c r="G32" s="21">
        <f>IF($A32="","",SUMIFS('미수금 대장'!$I$4:$I$503,'미수금 대장'!$C$4:$C$503,$A32,'미수금 대장'!$K$4:$K$503,"&gt;=31",'미수금 대장'!$K$4:$K$503,"&lt;=60"))</f>
        <v/>
      </c>
      <c r="H32" s="21">
        <f>IF($A32="","",SUMIFS('미수금 대장'!$I$4:$I$503,'미수금 대장'!$C$4:$C$503,$A32,'미수금 대장'!$K$4:$K$503,"&gt;=61",'미수금 대장'!$K$4:$K$503,"&lt;=90"))</f>
        <v/>
      </c>
      <c r="I32" s="21">
        <f>IF($A32="","",SUMIFS('미수금 대장'!$I$4:$I$503,'미수금 대장'!$C$4:$C$503,$A32,'미수금 대장'!$K$4:$K$503,"&gt;90"))</f>
        <v/>
      </c>
      <c r="J32" s="22">
        <f>IF($A32="","",COUNTIFS('미수금 대장'!$C$4:$C$503,$A32,'미수금 대장'!$J$4:$J$503,"연체"))</f>
        <v/>
      </c>
    </row>
    <row r="33">
      <c r="A33" s="20">
        <f>IFERROR(INDEX('미수금 대장'!$C$4:$C$503,MATCH(30,'미수금 대장'!$M$4:$M$503,0)),"")</f>
        <v/>
      </c>
      <c r="B33" s="21">
        <f>IF($A33="","",SUMIF('미수금 대장'!$C$4:$C$503,$A33,'미수금 대장'!$F$4:$F$503))</f>
        <v/>
      </c>
      <c r="C33" s="21">
        <f>IF($A33="","",SUMIF('미수금 대장'!$C$4:$C$503,$A33,'미수금 대장'!$H$4:$H$503))</f>
        <v/>
      </c>
      <c r="D33" s="21">
        <f>IF($A33="","",SUMIF('미수금 대장'!$C$4:$C$503,$A33,'미수금 대장'!$I$4:$I$503))</f>
        <v/>
      </c>
      <c r="E33" s="21">
        <f>IF($A33="","",SUMIFS('미수금 대장'!$I$4:$I$503,'미수금 대장'!$C$4:$C$503,$A33,'미수금 대장'!$J$4:$J$503,"미입금")+SUMIFS('미수금 대장'!$I$4:$I$503,'미수금 대장'!$C$4:$C$503,$A33,'미수금 대장'!$J$4:$J$503,"부분입금"))</f>
        <v/>
      </c>
      <c r="F33" s="21">
        <f>IF($A33="","",SUMIFS('미수금 대장'!$I$4:$I$503,'미수금 대장'!$C$4:$C$503,$A33,'미수금 대장'!$K$4:$K$503,"&gt;=1",'미수금 대장'!$K$4:$K$503,"&lt;=30"))</f>
        <v/>
      </c>
      <c r="G33" s="21">
        <f>IF($A33="","",SUMIFS('미수금 대장'!$I$4:$I$503,'미수금 대장'!$C$4:$C$503,$A33,'미수금 대장'!$K$4:$K$503,"&gt;=31",'미수금 대장'!$K$4:$K$503,"&lt;=60"))</f>
        <v/>
      </c>
      <c r="H33" s="21">
        <f>IF($A33="","",SUMIFS('미수금 대장'!$I$4:$I$503,'미수금 대장'!$C$4:$C$503,$A33,'미수금 대장'!$K$4:$K$503,"&gt;=61",'미수금 대장'!$K$4:$K$503,"&lt;=90"))</f>
        <v/>
      </c>
      <c r="I33" s="21">
        <f>IF($A33="","",SUMIFS('미수금 대장'!$I$4:$I$503,'미수금 대장'!$C$4:$C$503,$A33,'미수금 대장'!$K$4:$K$503,"&gt;90"))</f>
        <v/>
      </c>
      <c r="J33" s="22">
        <f>IF($A33="","",COUNTIFS('미수금 대장'!$C$4:$C$503,$A33,'미수금 대장'!$J$4:$J$503,"연체"))</f>
        <v/>
      </c>
    </row>
    <row r="34">
      <c r="A34" s="20">
        <f>IFERROR(INDEX('미수금 대장'!$C$4:$C$503,MATCH(31,'미수금 대장'!$M$4:$M$503,0)),"")</f>
        <v/>
      </c>
      <c r="B34" s="21">
        <f>IF($A34="","",SUMIF('미수금 대장'!$C$4:$C$503,$A34,'미수금 대장'!$F$4:$F$503))</f>
        <v/>
      </c>
      <c r="C34" s="21">
        <f>IF($A34="","",SUMIF('미수금 대장'!$C$4:$C$503,$A34,'미수금 대장'!$H$4:$H$503))</f>
        <v/>
      </c>
      <c r="D34" s="21">
        <f>IF($A34="","",SUMIF('미수금 대장'!$C$4:$C$503,$A34,'미수금 대장'!$I$4:$I$503))</f>
        <v/>
      </c>
      <c r="E34" s="21">
        <f>IF($A34="","",SUMIFS('미수금 대장'!$I$4:$I$503,'미수금 대장'!$C$4:$C$503,$A34,'미수금 대장'!$J$4:$J$503,"미입금")+SUMIFS('미수금 대장'!$I$4:$I$503,'미수금 대장'!$C$4:$C$503,$A34,'미수금 대장'!$J$4:$J$503,"부분입금"))</f>
        <v/>
      </c>
      <c r="F34" s="21">
        <f>IF($A34="","",SUMIFS('미수금 대장'!$I$4:$I$503,'미수금 대장'!$C$4:$C$503,$A34,'미수금 대장'!$K$4:$K$503,"&gt;=1",'미수금 대장'!$K$4:$K$503,"&lt;=30"))</f>
        <v/>
      </c>
      <c r="G34" s="21">
        <f>IF($A34="","",SUMIFS('미수금 대장'!$I$4:$I$503,'미수금 대장'!$C$4:$C$503,$A34,'미수금 대장'!$K$4:$K$503,"&gt;=31",'미수금 대장'!$K$4:$K$503,"&lt;=60"))</f>
        <v/>
      </c>
      <c r="H34" s="21">
        <f>IF($A34="","",SUMIFS('미수금 대장'!$I$4:$I$503,'미수금 대장'!$C$4:$C$503,$A34,'미수금 대장'!$K$4:$K$503,"&gt;=61",'미수금 대장'!$K$4:$K$503,"&lt;=90"))</f>
        <v/>
      </c>
      <c r="I34" s="21">
        <f>IF($A34="","",SUMIFS('미수금 대장'!$I$4:$I$503,'미수금 대장'!$C$4:$C$503,$A34,'미수금 대장'!$K$4:$K$503,"&gt;90"))</f>
        <v/>
      </c>
      <c r="J34" s="22">
        <f>IF($A34="","",COUNTIFS('미수금 대장'!$C$4:$C$503,$A34,'미수금 대장'!$J$4:$J$503,"연체"))</f>
        <v/>
      </c>
    </row>
    <row r="35">
      <c r="A35" s="20">
        <f>IFERROR(INDEX('미수금 대장'!$C$4:$C$503,MATCH(32,'미수금 대장'!$M$4:$M$503,0)),"")</f>
        <v/>
      </c>
      <c r="B35" s="21">
        <f>IF($A35="","",SUMIF('미수금 대장'!$C$4:$C$503,$A35,'미수금 대장'!$F$4:$F$503))</f>
        <v/>
      </c>
      <c r="C35" s="21">
        <f>IF($A35="","",SUMIF('미수금 대장'!$C$4:$C$503,$A35,'미수금 대장'!$H$4:$H$503))</f>
        <v/>
      </c>
      <c r="D35" s="21">
        <f>IF($A35="","",SUMIF('미수금 대장'!$C$4:$C$503,$A35,'미수금 대장'!$I$4:$I$503))</f>
        <v/>
      </c>
      <c r="E35" s="21">
        <f>IF($A35="","",SUMIFS('미수금 대장'!$I$4:$I$503,'미수금 대장'!$C$4:$C$503,$A35,'미수금 대장'!$J$4:$J$503,"미입금")+SUMIFS('미수금 대장'!$I$4:$I$503,'미수금 대장'!$C$4:$C$503,$A35,'미수금 대장'!$J$4:$J$503,"부분입금"))</f>
        <v/>
      </c>
      <c r="F35" s="21">
        <f>IF($A35="","",SUMIFS('미수금 대장'!$I$4:$I$503,'미수금 대장'!$C$4:$C$503,$A35,'미수금 대장'!$K$4:$K$503,"&gt;=1",'미수금 대장'!$K$4:$K$503,"&lt;=30"))</f>
        <v/>
      </c>
      <c r="G35" s="21">
        <f>IF($A35="","",SUMIFS('미수금 대장'!$I$4:$I$503,'미수금 대장'!$C$4:$C$503,$A35,'미수금 대장'!$K$4:$K$503,"&gt;=31",'미수금 대장'!$K$4:$K$503,"&lt;=60"))</f>
        <v/>
      </c>
      <c r="H35" s="21">
        <f>IF($A35="","",SUMIFS('미수금 대장'!$I$4:$I$503,'미수금 대장'!$C$4:$C$503,$A35,'미수금 대장'!$K$4:$K$503,"&gt;=61",'미수금 대장'!$K$4:$K$503,"&lt;=90"))</f>
        <v/>
      </c>
      <c r="I35" s="21">
        <f>IF($A35="","",SUMIFS('미수금 대장'!$I$4:$I$503,'미수금 대장'!$C$4:$C$503,$A35,'미수금 대장'!$K$4:$K$503,"&gt;90"))</f>
        <v/>
      </c>
      <c r="J35" s="22">
        <f>IF($A35="","",COUNTIFS('미수금 대장'!$C$4:$C$503,$A35,'미수금 대장'!$J$4:$J$503,"연체"))</f>
        <v/>
      </c>
    </row>
    <row r="36">
      <c r="A36" s="20">
        <f>IFERROR(INDEX('미수금 대장'!$C$4:$C$503,MATCH(33,'미수금 대장'!$M$4:$M$503,0)),"")</f>
        <v/>
      </c>
      <c r="B36" s="21">
        <f>IF($A36="","",SUMIF('미수금 대장'!$C$4:$C$503,$A36,'미수금 대장'!$F$4:$F$503))</f>
        <v/>
      </c>
      <c r="C36" s="21">
        <f>IF($A36="","",SUMIF('미수금 대장'!$C$4:$C$503,$A36,'미수금 대장'!$H$4:$H$503))</f>
        <v/>
      </c>
      <c r="D36" s="21">
        <f>IF($A36="","",SUMIF('미수금 대장'!$C$4:$C$503,$A36,'미수금 대장'!$I$4:$I$503))</f>
        <v/>
      </c>
      <c r="E36" s="21">
        <f>IF($A36="","",SUMIFS('미수금 대장'!$I$4:$I$503,'미수금 대장'!$C$4:$C$503,$A36,'미수금 대장'!$J$4:$J$503,"미입금")+SUMIFS('미수금 대장'!$I$4:$I$503,'미수금 대장'!$C$4:$C$503,$A36,'미수금 대장'!$J$4:$J$503,"부분입금"))</f>
        <v/>
      </c>
      <c r="F36" s="21">
        <f>IF($A36="","",SUMIFS('미수금 대장'!$I$4:$I$503,'미수금 대장'!$C$4:$C$503,$A36,'미수금 대장'!$K$4:$K$503,"&gt;=1",'미수금 대장'!$K$4:$K$503,"&lt;=30"))</f>
        <v/>
      </c>
      <c r="G36" s="21">
        <f>IF($A36="","",SUMIFS('미수금 대장'!$I$4:$I$503,'미수금 대장'!$C$4:$C$503,$A36,'미수금 대장'!$K$4:$K$503,"&gt;=31",'미수금 대장'!$K$4:$K$503,"&lt;=60"))</f>
        <v/>
      </c>
      <c r="H36" s="21">
        <f>IF($A36="","",SUMIFS('미수금 대장'!$I$4:$I$503,'미수금 대장'!$C$4:$C$503,$A36,'미수금 대장'!$K$4:$K$503,"&gt;=61",'미수금 대장'!$K$4:$K$503,"&lt;=90"))</f>
        <v/>
      </c>
      <c r="I36" s="21">
        <f>IF($A36="","",SUMIFS('미수금 대장'!$I$4:$I$503,'미수금 대장'!$C$4:$C$503,$A36,'미수금 대장'!$K$4:$K$503,"&gt;90"))</f>
        <v/>
      </c>
      <c r="J36" s="22">
        <f>IF($A36="","",COUNTIFS('미수금 대장'!$C$4:$C$503,$A36,'미수금 대장'!$J$4:$J$503,"연체"))</f>
        <v/>
      </c>
    </row>
    <row r="37">
      <c r="A37" s="20">
        <f>IFERROR(INDEX('미수금 대장'!$C$4:$C$503,MATCH(34,'미수금 대장'!$M$4:$M$503,0)),"")</f>
        <v/>
      </c>
      <c r="B37" s="21">
        <f>IF($A37="","",SUMIF('미수금 대장'!$C$4:$C$503,$A37,'미수금 대장'!$F$4:$F$503))</f>
        <v/>
      </c>
      <c r="C37" s="21">
        <f>IF($A37="","",SUMIF('미수금 대장'!$C$4:$C$503,$A37,'미수금 대장'!$H$4:$H$503))</f>
        <v/>
      </c>
      <c r="D37" s="21">
        <f>IF($A37="","",SUMIF('미수금 대장'!$C$4:$C$503,$A37,'미수금 대장'!$I$4:$I$503))</f>
        <v/>
      </c>
      <c r="E37" s="21">
        <f>IF($A37="","",SUMIFS('미수금 대장'!$I$4:$I$503,'미수금 대장'!$C$4:$C$503,$A37,'미수금 대장'!$J$4:$J$503,"미입금")+SUMIFS('미수금 대장'!$I$4:$I$503,'미수금 대장'!$C$4:$C$503,$A37,'미수금 대장'!$J$4:$J$503,"부분입금"))</f>
        <v/>
      </c>
      <c r="F37" s="21">
        <f>IF($A37="","",SUMIFS('미수금 대장'!$I$4:$I$503,'미수금 대장'!$C$4:$C$503,$A37,'미수금 대장'!$K$4:$K$503,"&gt;=1",'미수금 대장'!$K$4:$K$503,"&lt;=30"))</f>
        <v/>
      </c>
      <c r="G37" s="21">
        <f>IF($A37="","",SUMIFS('미수금 대장'!$I$4:$I$503,'미수금 대장'!$C$4:$C$503,$A37,'미수금 대장'!$K$4:$K$503,"&gt;=31",'미수금 대장'!$K$4:$K$503,"&lt;=60"))</f>
        <v/>
      </c>
      <c r="H37" s="21">
        <f>IF($A37="","",SUMIFS('미수금 대장'!$I$4:$I$503,'미수금 대장'!$C$4:$C$503,$A37,'미수금 대장'!$K$4:$K$503,"&gt;=61",'미수금 대장'!$K$4:$K$503,"&lt;=90"))</f>
        <v/>
      </c>
      <c r="I37" s="21">
        <f>IF($A37="","",SUMIFS('미수금 대장'!$I$4:$I$503,'미수금 대장'!$C$4:$C$503,$A37,'미수금 대장'!$K$4:$K$503,"&gt;90"))</f>
        <v/>
      </c>
      <c r="J37" s="22">
        <f>IF($A37="","",COUNTIFS('미수금 대장'!$C$4:$C$503,$A37,'미수금 대장'!$J$4:$J$503,"연체"))</f>
        <v/>
      </c>
    </row>
    <row r="38">
      <c r="A38" s="20">
        <f>IFERROR(INDEX('미수금 대장'!$C$4:$C$503,MATCH(35,'미수금 대장'!$M$4:$M$503,0)),"")</f>
        <v/>
      </c>
      <c r="B38" s="21">
        <f>IF($A38="","",SUMIF('미수금 대장'!$C$4:$C$503,$A38,'미수금 대장'!$F$4:$F$503))</f>
        <v/>
      </c>
      <c r="C38" s="21">
        <f>IF($A38="","",SUMIF('미수금 대장'!$C$4:$C$503,$A38,'미수금 대장'!$H$4:$H$503))</f>
        <v/>
      </c>
      <c r="D38" s="21">
        <f>IF($A38="","",SUMIF('미수금 대장'!$C$4:$C$503,$A38,'미수금 대장'!$I$4:$I$503))</f>
        <v/>
      </c>
      <c r="E38" s="21">
        <f>IF($A38="","",SUMIFS('미수금 대장'!$I$4:$I$503,'미수금 대장'!$C$4:$C$503,$A38,'미수금 대장'!$J$4:$J$503,"미입금")+SUMIFS('미수금 대장'!$I$4:$I$503,'미수금 대장'!$C$4:$C$503,$A38,'미수금 대장'!$J$4:$J$503,"부분입금"))</f>
        <v/>
      </c>
      <c r="F38" s="21">
        <f>IF($A38="","",SUMIFS('미수금 대장'!$I$4:$I$503,'미수금 대장'!$C$4:$C$503,$A38,'미수금 대장'!$K$4:$K$503,"&gt;=1",'미수금 대장'!$K$4:$K$503,"&lt;=30"))</f>
        <v/>
      </c>
      <c r="G38" s="21">
        <f>IF($A38="","",SUMIFS('미수금 대장'!$I$4:$I$503,'미수금 대장'!$C$4:$C$503,$A38,'미수금 대장'!$K$4:$K$503,"&gt;=31",'미수금 대장'!$K$4:$K$503,"&lt;=60"))</f>
        <v/>
      </c>
      <c r="H38" s="21">
        <f>IF($A38="","",SUMIFS('미수금 대장'!$I$4:$I$503,'미수금 대장'!$C$4:$C$503,$A38,'미수금 대장'!$K$4:$K$503,"&gt;=61",'미수금 대장'!$K$4:$K$503,"&lt;=90"))</f>
        <v/>
      </c>
      <c r="I38" s="21">
        <f>IF($A38="","",SUMIFS('미수금 대장'!$I$4:$I$503,'미수금 대장'!$C$4:$C$503,$A38,'미수금 대장'!$K$4:$K$503,"&gt;90"))</f>
        <v/>
      </c>
      <c r="J38" s="22">
        <f>IF($A38="","",COUNTIFS('미수금 대장'!$C$4:$C$503,$A38,'미수금 대장'!$J$4:$J$503,"연체"))</f>
        <v/>
      </c>
    </row>
    <row r="39">
      <c r="A39" s="20">
        <f>IFERROR(INDEX('미수금 대장'!$C$4:$C$503,MATCH(36,'미수금 대장'!$M$4:$M$503,0)),"")</f>
        <v/>
      </c>
      <c r="B39" s="21">
        <f>IF($A39="","",SUMIF('미수금 대장'!$C$4:$C$503,$A39,'미수금 대장'!$F$4:$F$503))</f>
        <v/>
      </c>
      <c r="C39" s="21">
        <f>IF($A39="","",SUMIF('미수금 대장'!$C$4:$C$503,$A39,'미수금 대장'!$H$4:$H$503))</f>
        <v/>
      </c>
      <c r="D39" s="21">
        <f>IF($A39="","",SUMIF('미수금 대장'!$C$4:$C$503,$A39,'미수금 대장'!$I$4:$I$503))</f>
        <v/>
      </c>
      <c r="E39" s="21">
        <f>IF($A39="","",SUMIFS('미수금 대장'!$I$4:$I$503,'미수금 대장'!$C$4:$C$503,$A39,'미수금 대장'!$J$4:$J$503,"미입금")+SUMIFS('미수금 대장'!$I$4:$I$503,'미수금 대장'!$C$4:$C$503,$A39,'미수금 대장'!$J$4:$J$503,"부분입금"))</f>
        <v/>
      </c>
      <c r="F39" s="21">
        <f>IF($A39="","",SUMIFS('미수금 대장'!$I$4:$I$503,'미수금 대장'!$C$4:$C$503,$A39,'미수금 대장'!$K$4:$K$503,"&gt;=1",'미수금 대장'!$K$4:$K$503,"&lt;=30"))</f>
        <v/>
      </c>
      <c r="G39" s="21">
        <f>IF($A39="","",SUMIFS('미수금 대장'!$I$4:$I$503,'미수금 대장'!$C$4:$C$503,$A39,'미수금 대장'!$K$4:$K$503,"&gt;=31",'미수금 대장'!$K$4:$K$503,"&lt;=60"))</f>
        <v/>
      </c>
      <c r="H39" s="21">
        <f>IF($A39="","",SUMIFS('미수금 대장'!$I$4:$I$503,'미수금 대장'!$C$4:$C$503,$A39,'미수금 대장'!$K$4:$K$503,"&gt;=61",'미수금 대장'!$K$4:$K$503,"&lt;=90"))</f>
        <v/>
      </c>
      <c r="I39" s="21">
        <f>IF($A39="","",SUMIFS('미수금 대장'!$I$4:$I$503,'미수금 대장'!$C$4:$C$503,$A39,'미수금 대장'!$K$4:$K$503,"&gt;90"))</f>
        <v/>
      </c>
      <c r="J39" s="22">
        <f>IF($A39="","",COUNTIFS('미수금 대장'!$C$4:$C$503,$A39,'미수금 대장'!$J$4:$J$503,"연체"))</f>
        <v/>
      </c>
    </row>
    <row r="40">
      <c r="A40" s="20">
        <f>IFERROR(INDEX('미수금 대장'!$C$4:$C$503,MATCH(37,'미수금 대장'!$M$4:$M$503,0)),"")</f>
        <v/>
      </c>
      <c r="B40" s="21">
        <f>IF($A40="","",SUMIF('미수금 대장'!$C$4:$C$503,$A40,'미수금 대장'!$F$4:$F$503))</f>
        <v/>
      </c>
      <c r="C40" s="21">
        <f>IF($A40="","",SUMIF('미수금 대장'!$C$4:$C$503,$A40,'미수금 대장'!$H$4:$H$503))</f>
        <v/>
      </c>
      <c r="D40" s="21">
        <f>IF($A40="","",SUMIF('미수금 대장'!$C$4:$C$503,$A40,'미수금 대장'!$I$4:$I$503))</f>
        <v/>
      </c>
      <c r="E40" s="21">
        <f>IF($A40="","",SUMIFS('미수금 대장'!$I$4:$I$503,'미수금 대장'!$C$4:$C$503,$A40,'미수금 대장'!$J$4:$J$503,"미입금")+SUMIFS('미수금 대장'!$I$4:$I$503,'미수금 대장'!$C$4:$C$503,$A40,'미수금 대장'!$J$4:$J$503,"부분입금"))</f>
        <v/>
      </c>
      <c r="F40" s="21">
        <f>IF($A40="","",SUMIFS('미수금 대장'!$I$4:$I$503,'미수금 대장'!$C$4:$C$503,$A40,'미수금 대장'!$K$4:$K$503,"&gt;=1",'미수금 대장'!$K$4:$K$503,"&lt;=30"))</f>
        <v/>
      </c>
      <c r="G40" s="21">
        <f>IF($A40="","",SUMIFS('미수금 대장'!$I$4:$I$503,'미수금 대장'!$C$4:$C$503,$A40,'미수금 대장'!$K$4:$K$503,"&gt;=31",'미수금 대장'!$K$4:$K$503,"&lt;=60"))</f>
        <v/>
      </c>
      <c r="H40" s="21">
        <f>IF($A40="","",SUMIFS('미수금 대장'!$I$4:$I$503,'미수금 대장'!$C$4:$C$503,$A40,'미수금 대장'!$K$4:$K$503,"&gt;=61",'미수금 대장'!$K$4:$K$503,"&lt;=90"))</f>
        <v/>
      </c>
      <c r="I40" s="21">
        <f>IF($A40="","",SUMIFS('미수금 대장'!$I$4:$I$503,'미수금 대장'!$C$4:$C$503,$A40,'미수금 대장'!$K$4:$K$503,"&gt;90"))</f>
        <v/>
      </c>
      <c r="J40" s="22">
        <f>IF($A40="","",COUNTIFS('미수금 대장'!$C$4:$C$503,$A40,'미수금 대장'!$J$4:$J$503,"연체"))</f>
        <v/>
      </c>
    </row>
    <row r="41">
      <c r="A41" s="20">
        <f>IFERROR(INDEX('미수금 대장'!$C$4:$C$503,MATCH(38,'미수금 대장'!$M$4:$M$503,0)),"")</f>
        <v/>
      </c>
      <c r="B41" s="21">
        <f>IF($A41="","",SUMIF('미수금 대장'!$C$4:$C$503,$A41,'미수금 대장'!$F$4:$F$503))</f>
        <v/>
      </c>
      <c r="C41" s="21">
        <f>IF($A41="","",SUMIF('미수금 대장'!$C$4:$C$503,$A41,'미수금 대장'!$H$4:$H$503))</f>
        <v/>
      </c>
      <c r="D41" s="21">
        <f>IF($A41="","",SUMIF('미수금 대장'!$C$4:$C$503,$A41,'미수금 대장'!$I$4:$I$503))</f>
        <v/>
      </c>
      <c r="E41" s="21">
        <f>IF($A41="","",SUMIFS('미수금 대장'!$I$4:$I$503,'미수금 대장'!$C$4:$C$503,$A41,'미수금 대장'!$J$4:$J$503,"미입금")+SUMIFS('미수금 대장'!$I$4:$I$503,'미수금 대장'!$C$4:$C$503,$A41,'미수금 대장'!$J$4:$J$503,"부분입금"))</f>
        <v/>
      </c>
      <c r="F41" s="21">
        <f>IF($A41="","",SUMIFS('미수금 대장'!$I$4:$I$503,'미수금 대장'!$C$4:$C$503,$A41,'미수금 대장'!$K$4:$K$503,"&gt;=1",'미수금 대장'!$K$4:$K$503,"&lt;=30"))</f>
        <v/>
      </c>
      <c r="G41" s="21">
        <f>IF($A41="","",SUMIFS('미수금 대장'!$I$4:$I$503,'미수금 대장'!$C$4:$C$503,$A41,'미수금 대장'!$K$4:$K$503,"&gt;=31",'미수금 대장'!$K$4:$K$503,"&lt;=60"))</f>
        <v/>
      </c>
      <c r="H41" s="21">
        <f>IF($A41="","",SUMIFS('미수금 대장'!$I$4:$I$503,'미수금 대장'!$C$4:$C$503,$A41,'미수금 대장'!$K$4:$K$503,"&gt;=61",'미수금 대장'!$K$4:$K$503,"&lt;=90"))</f>
        <v/>
      </c>
      <c r="I41" s="21">
        <f>IF($A41="","",SUMIFS('미수금 대장'!$I$4:$I$503,'미수금 대장'!$C$4:$C$503,$A41,'미수금 대장'!$K$4:$K$503,"&gt;90"))</f>
        <v/>
      </c>
      <c r="J41" s="22">
        <f>IF($A41="","",COUNTIFS('미수금 대장'!$C$4:$C$503,$A41,'미수금 대장'!$J$4:$J$503,"연체"))</f>
        <v/>
      </c>
    </row>
    <row r="42">
      <c r="A42" s="20">
        <f>IFERROR(INDEX('미수금 대장'!$C$4:$C$503,MATCH(39,'미수금 대장'!$M$4:$M$503,0)),"")</f>
        <v/>
      </c>
      <c r="B42" s="21">
        <f>IF($A42="","",SUMIF('미수금 대장'!$C$4:$C$503,$A42,'미수금 대장'!$F$4:$F$503))</f>
        <v/>
      </c>
      <c r="C42" s="21">
        <f>IF($A42="","",SUMIF('미수금 대장'!$C$4:$C$503,$A42,'미수금 대장'!$H$4:$H$503))</f>
        <v/>
      </c>
      <c r="D42" s="21">
        <f>IF($A42="","",SUMIF('미수금 대장'!$C$4:$C$503,$A42,'미수금 대장'!$I$4:$I$503))</f>
        <v/>
      </c>
      <c r="E42" s="21">
        <f>IF($A42="","",SUMIFS('미수금 대장'!$I$4:$I$503,'미수금 대장'!$C$4:$C$503,$A42,'미수금 대장'!$J$4:$J$503,"미입금")+SUMIFS('미수금 대장'!$I$4:$I$503,'미수금 대장'!$C$4:$C$503,$A42,'미수금 대장'!$J$4:$J$503,"부분입금"))</f>
        <v/>
      </c>
      <c r="F42" s="21">
        <f>IF($A42="","",SUMIFS('미수금 대장'!$I$4:$I$503,'미수금 대장'!$C$4:$C$503,$A42,'미수금 대장'!$K$4:$K$503,"&gt;=1",'미수금 대장'!$K$4:$K$503,"&lt;=30"))</f>
        <v/>
      </c>
      <c r="G42" s="21">
        <f>IF($A42="","",SUMIFS('미수금 대장'!$I$4:$I$503,'미수금 대장'!$C$4:$C$503,$A42,'미수금 대장'!$K$4:$K$503,"&gt;=31",'미수금 대장'!$K$4:$K$503,"&lt;=60"))</f>
        <v/>
      </c>
      <c r="H42" s="21">
        <f>IF($A42="","",SUMIFS('미수금 대장'!$I$4:$I$503,'미수금 대장'!$C$4:$C$503,$A42,'미수금 대장'!$K$4:$K$503,"&gt;=61",'미수금 대장'!$K$4:$K$503,"&lt;=90"))</f>
        <v/>
      </c>
      <c r="I42" s="21">
        <f>IF($A42="","",SUMIFS('미수금 대장'!$I$4:$I$503,'미수금 대장'!$C$4:$C$503,$A42,'미수금 대장'!$K$4:$K$503,"&gt;90"))</f>
        <v/>
      </c>
      <c r="J42" s="22">
        <f>IF($A42="","",COUNTIFS('미수금 대장'!$C$4:$C$503,$A42,'미수금 대장'!$J$4:$J$503,"연체"))</f>
        <v/>
      </c>
    </row>
    <row r="43">
      <c r="A43" s="20">
        <f>IFERROR(INDEX('미수금 대장'!$C$4:$C$503,MATCH(40,'미수금 대장'!$M$4:$M$503,0)),"")</f>
        <v/>
      </c>
      <c r="B43" s="21">
        <f>IF($A43="","",SUMIF('미수금 대장'!$C$4:$C$503,$A43,'미수금 대장'!$F$4:$F$503))</f>
        <v/>
      </c>
      <c r="C43" s="21">
        <f>IF($A43="","",SUMIF('미수금 대장'!$C$4:$C$503,$A43,'미수금 대장'!$H$4:$H$503))</f>
        <v/>
      </c>
      <c r="D43" s="21">
        <f>IF($A43="","",SUMIF('미수금 대장'!$C$4:$C$503,$A43,'미수금 대장'!$I$4:$I$503))</f>
        <v/>
      </c>
      <c r="E43" s="21">
        <f>IF($A43="","",SUMIFS('미수금 대장'!$I$4:$I$503,'미수금 대장'!$C$4:$C$503,$A43,'미수금 대장'!$J$4:$J$503,"미입금")+SUMIFS('미수금 대장'!$I$4:$I$503,'미수금 대장'!$C$4:$C$503,$A43,'미수금 대장'!$J$4:$J$503,"부분입금"))</f>
        <v/>
      </c>
      <c r="F43" s="21">
        <f>IF($A43="","",SUMIFS('미수금 대장'!$I$4:$I$503,'미수금 대장'!$C$4:$C$503,$A43,'미수금 대장'!$K$4:$K$503,"&gt;=1",'미수금 대장'!$K$4:$K$503,"&lt;=30"))</f>
        <v/>
      </c>
      <c r="G43" s="21">
        <f>IF($A43="","",SUMIFS('미수금 대장'!$I$4:$I$503,'미수금 대장'!$C$4:$C$503,$A43,'미수금 대장'!$K$4:$K$503,"&gt;=31",'미수금 대장'!$K$4:$K$503,"&lt;=60"))</f>
        <v/>
      </c>
      <c r="H43" s="21">
        <f>IF($A43="","",SUMIFS('미수금 대장'!$I$4:$I$503,'미수금 대장'!$C$4:$C$503,$A43,'미수금 대장'!$K$4:$K$503,"&gt;=61",'미수금 대장'!$K$4:$K$503,"&lt;=90"))</f>
        <v/>
      </c>
      <c r="I43" s="21">
        <f>IF($A43="","",SUMIFS('미수금 대장'!$I$4:$I$503,'미수금 대장'!$C$4:$C$503,$A43,'미수금 대장'!$K$4:$K$503,"&gt;90"))</f>
        <v/>
      </c>
      <c r="J43" s="22">
        <f>IF($A43="","",COUNTIFS('미수금 대장'!$C$4:$C$503,$A43,'미수금 대장'!$J$4:$J$503,"연체"))</f>
        <v/>
      </c>
    </row>
    <row r="44">
      <c r="A44" s="20">
        <f>IFERROR(INDEX('미수금 대장'!$C$4:$C$503,MATCH(41,'미수금 대장'!$M$4:$M$503,0)),"")</f>
        <v/>
      </c>
      <c r="B44" s="21">
        <f>IF($A44="","",SUMIF('미수금 대장'!$C$4:$C$503,$A44,'미수금 대장'!$F$4:$F$503))</f>
        <v/>
      </c>
      <c r="C44" s="21">
        <f>IF($A44="","",SUMIF('미수금 대장'!$C$4:$C$503,$A44,'미수금 대장'!$H$4:$H$503))</f>
        <v/>
      </c>
      <c r="D44" s="21">
        <f>IF($A44="","",SUMIF('미수금 대장'!$C$4:$C$503,$A44,'미수금 대장'!$I$4:$I$503))</f>
        <v/>
      </c>
      <c r="E44" s="21">
        <f>IF($A44="","",SUMIFS('미수금 대장'!$I$4:$I$503,'미수금 대장'!$C$4:$C$503,$A44,'미수금 대장'!$J$4:$J$503,"미입금")+SUMIFS('미수금 대장'!$I$4:$I$503,'미수금 대장'!$C$4:$C$503,$A44,'미수금 대장'!$J$4:$J$503,"부분입금"))</f>
        <v/>
      </c>
      <c r="F44" s="21">
        <f>IF($A44="","",SUMIFS('미수금 대장'!$I$4:$I$503,'미수금 대장'!$C$4:$C$503,$A44,'미수금 대장'!$K$4:$K$503,"&gt;=1",'미수금 대장'!$K$4:$K$503,"&lt;=30"))</f>
        <v/>
      </c>
      <c r="G44" s="21">
        <f>IF($A44="","",SUMIFS('미수금 대장'!$I$4:$I$503,'미수금 대장'!$C$4:$C$503,$A44,'미수금 대장'!$K$4:$K$503,"&gt;=31",'미수금 대장'!$K$4:$K$503,"&lt;=60"))</f>
        <v/>
      </c>
      <c r="H44" s="21">
        <f>IF($A44="","",SUMIFS('미수금 대장'!$I$4:$I$503,'미수금 대장'!$C$4:$C$503,$A44,'미수금 대장'!$K$4:$K$503,"&gt;=61",'미수금 대장'!$K$4:$K$503,"&lt;=90"))</f>
        <v/>
      </c>
      <c r="I44" s="21">
        <f>IF($A44="","",SUMIFS('미수금 대장'!$I$4:$I$503,'미수금 대장'!$C$4:$C$503,$A44,'미수금 대장'!$K$4:$K$503,"&gt;90"))</f>
        <v/>
      </c>
      <c r="J44" s="22">
        <f>IF($A44="","",COUNTIFS('미수금 대장'!$C$4:$C$503,$A44,'미수금 대장'!$J$4:$J$503,"연체"))</f>
        <v/>
      </c>
    </row>
    <row r="45">
      <c r="A45" s="20">
        <f>IFERROR(INDEX('미수금 대장'!$C$4:$C$503,MATCH(42,'미수금 대장'!$M$4:$M$503,0)),"")</f>
        <v/>
      </c>
      <c r="B45" s="21">
        <f>IF($A45="","",SUMIF('미수금 대장'!$C$4:$C$503,$A45,'미수금 대장'!$F$4:$F$503))</f>
        <v/>
      </c>
      <c r="C45" s="21">
        <f>IF($A45="","",SUMIF('미수금 대장'!$C$4:$C$503,$A45,'미수금 대장'!$H$4:$H$503))</f>
        <v/>
      </c>
      <c r="D45" s="21">
        <f>IF($A45="","",SUMIF('미수금 대장'!$C$4:$C$503,$A45,'미수금 대장'!$I$4:$I$503))</f>
        <v/>
      </c>
      <c r="E45" s="21">
        <f>IF($A45="","",SUMIFS('미수금 대장'!$I$4:$I$503,'미수금 대장'!$C$4:$C$503,$A45,'미수금 대장'!$J$4:$J$503,"미입금")+SUMIFS('미수금 대장'!$I$4:$I$503,'미수금 대장'!$C$4:$C$503,$A45,'미수금 대장'!$J$4:$J$503,"부분입금"))</f>
        <v/>
      </c>
      <c r="F45" s="21">
        <f>IF($A45="","",SUMIFS('미수금 대장'!$I$4:$I$503,'미수금 대장'!$C$4:$C$503,$A45,'미수금 대장'!$K$4:$K$503,"&gt;=1",'미수금 대장'!$K$4:$K$503,"&lt;=30"))</f>
        <v/>
      </c>
      <c r="G45" s="21">
        <f>IF($A45="","",SUMIFS('미수금 대장'!$I$4:$I$503,'미수금 대장'!$C$4:$C$503,$A45,'미수금 대장'!$K$4:$K$503,"&gt;=31",'미수금 대장'!$K$4:$K$503,"&lt;=60"))</f>
        <v/>
      </c>
      <c r="H45" s="21">
        <f>IF($A45="","",SUMIFS('미수금 대장'!$I$4:$I$503,'미수금 대장'!$C$4:$C$503,$A45,'미수금 대장'!$K$4:$K$503,"&gt;=61",'미수금 대장'!$K$4:$K$503,"&lt;=90"))</f>
        <v/>
      </c>
      <c r="I45" s="21">
        <f>IF($A45="","",SUMIFS('미수금 대장'!$I$4:$I$503,'미수금 대장'!$C$4:$C$503,$A45,'미수금 대장'!$K$4:$K$503,"&gt;90"))</f>
        <v/>
      </c>
      <c r="J45" s="22">
        <f>IF($A45="","",COUNTIFS('미수금 대장'!$C$4:$C$503,$A45,'미수금 대장'!$J$4:$J$503,"연체"))</f>
        <v/>
      </c>
    </row>
    <row r="46">
      <c r="A46" s="20">
        <f>IFERROR(INDEX('미수금 대장'!$C$4:$C$503,MATCH(43,'미수금 대장'!$M$4:$M$503,0)),"")</f>
        <v/>
      </c>
      <c r="B46" s="21">
        <f>IF($A46="","",SUMIF('미수금 대장'!$C$4:$C$503,$A46,'미수금 대장'!$F$4:$F$503))</f>
        <v/>
      </c>
      <c r="C46" s="21">
        <f>IF($A46="","",SUMIF('미수금 대장'!$C$4:$C$503,$A46,'미수금 대장'!$H$4:$H$503))</f>
        <v/>
      </c>
      <c r="D46" s="21">
        <f>IF($A46="","",SUMIF('미수금 대장'!$C$4:$C$503,$A46,'미수금 대장'!$I$4:$I$503))</f>
        <v/>
      </c>
      <c r="E46" s="21">
        <f>IF($A46="","",SUMIFS('미수금 대장'!$I$4:$I$503,'미수금 대장'!$C$4:$C$503,$A46,'미수금 대장'!$J$4:$J$503,"미입금")+SUMIFS('미수금 대장'!$I$4:$I$503,'미수금 대장'!$C$4:$C$503,$A46,'미수금 대장'!$J$4:$J$503,"부분입금"))</f>
        <v/>
      </c>
      <c r="F46" s="21">
        <f>IF($A46="","",SUMIFS('미수금 대장'!$I$4:$I$503,'미수금 대장'!$C$4:$C$503,$A46,'미수금 대장'!$K$4:$K$503,"&gt;=1",'미수금 대장'!$K$4:$K$503,"&lt;=30"))</f>
        <v/>
      </c>
      <c r="G46" s="21">
        <f>IF($A46="","",SUMIFS('미수금 대장'!$I$4:$I$503,'미수금 대장'!$C$4:$C$503,$A46,'미수금 대장'!$K$4:$K$503,"&gt;=31",'미수금 대장'!$K$4:$K$503,"&lt;=60"))</f>
        <v/>
      </c>
      <c r="H46" s="21">
        <f>IF($A46="","",SUMIFS('미수금 대장'!$I$4:$I$503,'미수금 대장'!$C$4:$C$503,$A46,'미수금 대장'!$K$4:$K$503,"&gt;=61",'미수금 대장'!$K$4:$K$503,"&lt;=90"))</f>
        <v/>
      </c>
      <c r="I46" s="21">
        <f>IF($A46="","",SUMIFS('미수금 대장'!$I$4:$I$503,'미수금 대장'!$C$4:$C$503,$A46,'미수금 대장'!$K$4:$K$503,"&gt;90"))</f>
        <v/>
      </c>
      <c r="J46" s="22">
        <f>IF($A46="","",COUNTIFS('미수금 대장'!$C$4:$C$503,$A46,'미수금 대장'!$J$4:$J$503,"연체"))</f>
        <v/>
      </c>
    </row>
    <row r="47">
      <c r="A47" s="20">
        <f>IFERROR(INDEX('미수금 대장'!$C$4:$C$503,MATCH(44,'미수금 대장'!$M$4:$M$503,0)),"")</f>
        <v/>
      </c>
      <c r="B47" s="21">
        <f>IF($A47="","",SUMIF('미수금 대장'!$C$4:$C$503,$A47,'미수금 대장'!$F$4:$F$503))</f>
        <v/>
      </c>
      <c r="C47" s="21">
        <f>IF($A47="","",SUMIF('미수금 대장'!$C$4:$C$503,$A47,'미수금 대장'!$H$4:$H$503))</f>
        <v/>
      </c>
      <c r="D47" s="21">
        <f>IF($A47="","",SUMIF('미수금 대장'!$C$4:$C$503,$A47,'미수금 대장'!$I$4:$I$503))</f>
        <v/>
      </c>
      <c r="E47" s="21">
        <f>IF($A47="","",SUMIFS('미수금 대장'!$I$4:$I$503,'미수금 대장'!$C$4:$C$503,$A47,'미수금 대장'!$J$4:$J$503,"미입금")+SUMIFS('미수금 대장'!$I$4:$I$503,'미수금 대장'!$C$4:$C$503,$A47,'미수금 대장'!$J$4:$J$503,"부분입금"))</f>
        <v/>
      </c>
      <c r="F47" s="21">
        <f>IF($A47="","",SUMIFS('미수금 대장'!$I$4:$I$503,'미수금 대장'!$C$4:$C$503,$A47,'미수금 대장'!$K$4:$K$503,"&gt;=1",'미수금 대장'!$K$4:$K$503,"&lt;=30"))</f>
        <v/>
      </c>
      <c r="G47" s="21">
        <f>IF($A47="","",SUMIFS('미수금 대장'!$I$4:$I$503,'미수금 대장'!$C$4:$C$503,$A47,'미수금 대장'!$K$4:$K$503,"&gt;=31",'미수금 대장'!$K$4:$K$503,"&lt;=60"))</f>
        <v/>
      </c>
      <c r="H47" s="21">
        <f>IF($A47="","",SUMIFS('미수금 대장'!$I$4:$I$503,'미수금 대장'!$C$4:$C$503,$A47,'미수금 대장'!$K$4:$K$503,"&gt;=61",'미수금 대장'!$K$4:$K$503,"&lt;=90"))</f>
        <v/>
      </c>
      <c r="I47" s="21">
        <f>IF($A47="","",SUMIFS('미수금 대장'!$I$4:$I$503,'미수금 대장'!$C$4:$C$503,$A47,'미수금 대장'!$K$4:$K$503,"&gt;90"))</f>
        <v/>
      </c>
      <c r="J47" s="22">
        <f>IF($A47="","",COUNTIFS('미수금 대장'!$C$4:$C$503,$A47,'미수금 대장'!$J$4:$J$503,"연체"))</f>
        <v/>
      </c>
    </row>
    <row r="48">
      <c r="A48" s="20">
        <f>IFERROR(INDEX('미수금 대장'!$C$4:$C$503,MATCH(45,'미수금 대장'!$M$4:$M$503,0)),"")</f>
        <v/>
      </c>
      <c r="B48" s="21">
        <f>IF($A48="","",SUMIF('미수금 대장'!$C$4:$C$503,$A48,'미수금 대장'!$F$4:$F$503))</f>
        <v/>
      </c>
      <c r="C48" s="21">
        <f>IF($A48="","",SUMIF('미수금 대장'!$C$4:$C$503,$A48,'미수금 대장'!$H$4:$H$503))</f>
        <v/>
      </c>
      <c r="D48" s="21">
        <f>IF($A48="","",SUMIF('미수금 대장'!$C$4:$C$503,$A48,'미수금 대장'!$I$4:$I$503))</f>
        <v/>
      </c>
      <c r="E48" s="21">
        <f>IF($A48="","",SUMIFS('미수금 대장'!$I$4:$I$503,'미수금 대장'!$C$4:$C$503,$A48,'미수금 대장'!$J$4:$J$503,"미입금")+SUMIFS('미수금 대장'!$I$4:$I$503,'미수금 대장'!$C$4:$C$503,$A48,'미수금 대장'!$J$4:$J$503,"부분입금"))</f>
        <v/>
      </c>
      <c r="F48" s="21">
        <f>IF($A48="","",SUMIFS('미수금 대장'!$I$4:$I$503,'미수금 대장'!$C$4:$C$503,$A48,'미수금 대장'!$K$4:$K$503,"&gt;=1",'미수금 대장'!$K$4:$K$503,"&lt;=30"))</f>
        <v/>
      </c>
      <c r="G48" s="21">
        <f>IF($A48="","",SUMIFS('미수금 대장'!$I$4:$I$503,'미수금 대장'!$C$4:$C$503,$A48,'미수금 대장'!$K$4:$K$503,"&gt;=31",'미수금 대장'!$K$4:$K$503,"&lt;=60"))</f>
        <v/>
      </c>
      <c r="H48" s="21">
        <f>IF($A48="","",SUMIFS('미수금 대장'!$I$4:$I$503,'미수금 대장'!$C$4:$C$503,$A48,'미수금 대장'!$K$4:$K$503,"&gt;=61",'미수금 대장'!$K$4:$K$503,"&lt;=90"))</f>
        <v/>
      </c>
      <c r="I48" s="21">
        <f>IF($A48="","",SUMIFS('미수금 대장'!$I$4:$I$503,'미수금 대장'!$C$4:$C$503,$A48,'미수금 대장'!$K$4:$K$503,"&gt;90"))</f>
        <v/>
      </c>
      <c r="J48" s="22">
        <f>IF($A48="","",COUNTIFS('미수금 대장'!$C$4:$C$503,$A48,'미수금 대장'!$J$4:$J$503,"연체"))</f>
        <v/>
      </c>
    </row>
    <row r="49">
      <c r="A49" s="20">
        <f>IFERROR(INDEX('미수금 대장'!$C$4:$C$503,MATCH(46,'미수금 대장'!$M$4:$M$503,0)),"")</f>
        <v/>
      </c>
      <c r="B49" s="21">
        <f>IF($A49="","",SUMIF('미수금 대장'!$C$4:$C$503,$A49,'미수금 대장'!$F$4:$F$503))</f>
        <v/>
      </c>
      <c r="C49" s="21">
        <f>IF($A49="","",SUMIF('미수금 대장'!$C$4:$C$503,$A49,'미수금 대장'!$H$4:$H$503))</f>
        <v/>
      </c>
      <c r="D49" s="21">
        <f>IF($A49="","",SUMIF('미수금 대장'!$C$4:$C$503,$A49,'미수금 대장'!$I$4:$I$503))</f>
        <v/>
      </c>
      <c r="E49" s="21">
        <f>IF($A49="","",SUMIFS('미수금 대장'!$I$4:$I$503,'미수금 대장'!$C$4:$C$503,$A49,'미수금 대장'!$J$4:$J$503,"미입금")+SUMIFS('미수금 대장'!$I$4:$I$503,'미수금 대장'!$C$4:$C$503,$A49,'미수금 대장'!$J$4:$J$503,"부분입금"))</f>
        <v/>
      </c>
      <c r="F49" s="21">
        <f>IF($A49="","",SUMIFS('미수금 대장'!$I$4:$I$503,'미수금 대장'!$C$4:$C$503,$A49,'미수금 대장'!$K$4:$K$503,"&gt;=1",'미수금 대장'!$K$4:$K$503,"&lt;=30"))</f>
        <v/>
      </c>
      <c r="G49" s="21">
        <f>IF($A49="","",SUMIFS('미수금 대장'!$I$4:$I$503,'미수금 대장'!$C$4:$C$503,$A49,'미수금 대장'!$K$4:$K$503,"&gt;=31",'미수금 대장'!$K$4:$K$503,"&lt;=60"))</f>
        <v/>
      </c>
      <c r="H49" s="21">
        <f>IF($A49="","",SUMIFS('미수금 대장'!$I$4:$I$503,'미수금 대장'!$C$4:$C$503,$A49,'미수금 대장'!$K$4:$K$503,"&gt;=61",'미수금 대장'!$K$4:$K$503,"&lt;=90"))</f>
        <v/>
      </c>
      <c r="I49" s="21">
        <f>IF($A49="","",SUMIFS('미수금 대장'!$I$4:$I$503,'미수금 대장'!$C$4:$C$503,$A49,'미수금 대장'!$K$4:$K$503,"&gt;90"))</f>
        <v/>
      </c>
      <c r="J49" s="22">
        <f>IF($A49="","",COUNTIFS('미수금 대장'!$C$4:$C$503,$A49,'미수금 대장'!$J$4:$J$503,"연체"))</f>
        <v/>
      </c>
    </row>
    <row r="50">
      <c r="A50" s="20">
        <f>IFERROR(INDEX('미수금 대장'!$C$4:$C$503,MATCH(47,'미수금 대장'!$M$4:$M$503,0)),"")</f>
        <v/>
      </c>
      <c r="B50" s="21">
        <f>IF($A50="","",SUMIF('미수금 대장'!$C$4:$C$503,$A50,'미수금 대장'!$F$4:$F$503))</f>
        <v/>
      </c>
      <c r="C50" s="21">
        <f>IF($A50="","",SUMIF('미수금 대장'!$C$4:$C$503,$A50,'미수금 대장'!$H$4:$H$503))</f>
        <v/>
      </c>
      <c r="D50" s="21">
        <f>IF($A50="","",SUMIF('미수금 대장'!$C$4:$C$503,$A50,'미수금 대장'!$I$4:$I$503))</f>
        <v/>
      </c>
      <c r="E50" s="21">
        <f>IF($A50="","",SUMIFS('미수금 대장'!$I$4:$I$503,'미수금 대장'!$C$4:$C$503,$A50,'미수금 대장'!$J$4:$J$503,"미입금")+SUMIFS('미수금 대장'!$I$4:$I$503,'미수금 대장'!$C$4:$C$503,$A50,'미수금 대장'!$J$4:$J$503,"부분입금"))</f>
        <v/>
      </c>
      <c r="F50" s="21">
        <f>IF($A50="","",SUMIFS('미수금 대장'!$I$4:$I$503,'미수금 대장'!$C$4:$C$503,$A50,'미수금 대장'!$K$4:$K$503,"&gt;=1",'미수금 대장'!$K$4:$K$503,"&lt;=30"))</f>
        <v/>
      </c>
      <c r="G50" s="21">
        <f>IF($A50="","",SUMIFS('미수금 대장'!$I$4:$I$503,'미수금 대장'!$C$4:$C$503,$A50,'미수금 대장'!$K$4:$K$503,"&gt;=31",'미수금 대장'!$K$4:$K$503,"&lt;=60"))</f>
        <v/>
      </c>
      <c r="H50" s="21">
        <f>IF($A50="","",SUMIFS('미수금 대장'!$I$4:$I$503,'미수금 대장'!$C$4:$C$503,$A50,'미수금 대장'!$K$4:$K$503,"&gt;=61",'미수금 대장'!$K$4:$K$503,"&lt;=90"))</f>
        <v/>
      </c>
      <c r="I50" s="21">
        <f>IF($A50="","",SUMIFS('미수금 대장'!$I$4:$I$503,'미수금 대장'!$C$4:$C$503,$A50,'미수금 대장'!$K$4:$K$503,"&gt;90"))</f>
        <v/>
      </c>
      <c r="J50" s="22">
        <f>IF($A50="","",COUNTIFS('미수금 대장'!$C$4:$C$503,$A50,'미수금 대장'!$J$4:$J$503,"연체"))</f>
        <v/>
      </c>
    </row>
    <row r="51">
      <c r="A51" s="20">
        <f>IFERROR(INDEX('미수금 대장'!$C$4:$C$503,MATCH(48,'미수금 대장'!$M$4:$M$503,0)),"")</f>
        <v/>
      </c>
      <c r="B51" s="21">
        <f>IF($A51="","",SUMIF('미수금 대장'!$C$4:$C$503,$A51,'미수금 대장'!$F$4:$F$503))</f>
        <v/>
      </c>
      <c r="C51" s="21">
        <f>IF($A51="","",SUMIF('미수금 대장'!$C$4:$C$503,$A51,'미수금 대장'!$H$4:$H$503))</f>
        <v/>
      </c>
      <c r="D51" s="21">
        <f>IF($A51="","",SUMIF('미수금 대장'!$C$4:$C$503,$A51,'미수금 대장'!$I$4:$I$503))</f>
        <v/>
      </c>
      <c r="E51" s="21">
        <f>IF($A51="","",SUMIFS('미수금 대장'!$I$4:$I$503,'미수금 대장'!$C$4:$C$503,$A51,'미수금 대장'!$J$4:$J$503,"미입금")+SUMIFS('미수금 대장'!$I$4:$I$503,'미수금 대장'!$C$4:$C$503,$A51,'미수금 대장'!$J$4:$J$503,"부분입금"))</f>
        <v/>
      </c>
      <c r="F51" s="21">
        <f>IF($A51="","",SUMIFS('미수금 대장'!$I$4:$I$503,'미수금 대장'!$C$4:$C$503,$A51,'미수금 대장'!$K$4:$K$503,"&gt;=1",'미수금 대장'!$K$4:$K$503,"&lt;=30"))</f>
        <v/>
      </c>
      <c r="G51" s="21">
        <f>IF($A51="","",SUMIFS('미수금 대장'!$I$4:$I$503,'미수금 대장'!$C$4:$C$503,$A51,'미수금 대장'!$K$4:$K$503,"&gt;=31",'미수금 대장'!$K$4:$K$503,"&lt;=60"))</f>
        <v/>
      </c>
      <c r="H51" s="21">
        <f>IF($A51="","",SUMIFS('미수금 대장'!$I$4:$I$503,'미수금 대장'!$C$4:$C$503,$A51,'미수금 대장'!$K$4:$K$503,"&gt;=61",'미수금 대장'!$K$4:$K$503,"&lt;=90"))</f>
        <v/>
      </c>
      <c r="I51" s="21">
        <f>IF($A51="","",SUMIFS('미수금 대장'!$I$4:$I$503,'미수금 대장'!$C$4:$C$503,$A51,'미수금 대장'!$K$4:$K$503,"&gt;90"))</f>
        <v/>
      </c>
      <c r="J51" s="22">
        <f>IF($A51="","",COUNTIFS('미수금 대장'!$C$4:$C$503,$A51,'미수금 대장'!$J$4:$J$503,"연체"))</f>
        <v/>
      </c>
    </row>
    <row r="52">
      <c r="A52" s="20">
        <f>IFERROR(INDEX('미수금 대장'!$C$4:$C$503,MATCH(49,'미수금 대장'!$M$4:$M$503,0)),"")</f>
        <v/>
      </c>
      <c r="B52" s="21">
        <f>IF($A52="","",SUMIF('미수금 대장'!$C$4:$C$503,$A52,'미수금 대장'!$F$4:$F$503))</f>
        <v/>
      </c>
      <c r="C52" s="21">
        <f>IF($A52="","",SUMIF('미수금 대장'!$C$4:$C$503,$A52,'미수금 대장'!$H$4:$H$503))</f>
        <v/>
      </c>
      <c r="D52" s="21">
        <f>IF($A52="","",SUMIF('미수금 대장'!$C$4:$C$503,$A52,'미수금 대장'!$I$4:$I$503))</f>
        <v/>
      </c>
      <c r="E52" s="21">
        <f>IF($A52="","",SUMIFS('미수금 대장'!$I$4:$I$503,'미수금 대장'!$C$4:$C$503,$A52,'미수금 대장'!$J$4:$J$503,"미입금")+SUMIFS('미수금 대장'!$I$4:$I$503,'미수금 대장'!$C$4:$C$503,$A52,'미수금 대장'!$J$4:$J$503,"부분입금"))</f>
        <v/>
      </c>
      <c r="F52" s="21">
        <f>IF($A52="","",SUMIFS('미수금 대장'!$I$4:$I$503,'미수금 대장'!$C$4:$C$503,$A52,'미수금 대장'!$K$4:$K$503,"&gt;=1",'미수금 대장'!$K$4:$K$503,"&lt;=30"))</f>
        <v/>
      </c>
      <c r="G52" s="21">
        <f>IF($A52="","",SUMIFS('미수금 대장'!$I$4:$I$503,'미수금 대장'!$C$4:$C$503,$A52,'미수금 대장'!$K$4:$K$503,"&gt;=31",'미수금 대장'!$K$4:$K$503,"&lt;=60"))</f>
        <v/>
      </c>
      <c r="H52" s="21">
        <f>IF($A52="","",SUMIFS('미수금 대장'!$I$4:$I$503,'미수금 대장'!$C$4:$C$503,$A52,'미수금 대장'!$K$4:$K$503,"&gt;=61",'미수금 대장'!$K$4:$K$503,"&lt;=90"))</f>
        <v/>
      </c>
      <c r="I52" s="21">
        <f>IF($A52="","",SUMIFS('미수금 대장'!$I$4:$I$503,'미수금 대장'!$C$4:$C$503,$A52,'미수금 대장'!$K$4:$K$503,"&gt;90"))</f>
        <v/>
      </c>
      <c r="J52" s="22">
        <f>IF($A52="","",COUNTIFS('미수금 대장'!$C$4:$C$503,$A52,'미수금 대장'!$J$4:$J$503,"연체"))</f>
        <v/>
      </c>
    </row>
    <row r="53">
      <c r="A53" s="20">
        <f>IFERROR(INDEX('미수금 대장'!$C$4:$C$503,MATCH(50,'미수금 대장'!$M$4:$M$503,0)),"")</f>
        <v/>
      </c>
      <c r="B53" s="21">
        <f>IF($A53="","",SUMIF('미수금 대장'!$C$4:$C$503,$A53,'미수금 대장'!$F$4:$F$503))</f>
        <v/>
      </c>
      <c r="C53" s="21">
        <f>IF($A53="","",SUMIF('미수금 대장'!$C$4:$C$503,$A53,'미수금 대장'!$H$4:$H$503))</f>
        <v/>
      </c>
      <c r="D53" s="21">
        <f>IF($A53="","",SUMIF('미수금 대장'!$C$4:$C$503,$A53,'미수금 대장'!$I$4:$I$503))</f>
        <v/>
      </c>
      <c r="E53" s="21">
        <f>IF($A53="","",SUMIFS('미수금 대장'!$I$4:$I$503,'미수금 대장'!$C$4:$C$503,$A53,'미수금 대장'!$J$4:$J$503,"미입금")+SUMIFS('미수금 대장'!$I$4:$I$503,'미수금 대장'!$C$4:$C$503,$A53,'미수금 대장'!$J$4:$J$503,"부분입금"))</f>
        <v/>
      </c>
      <c r="F53" s="21">
        <f>IF($A53="","",SUMIFS('미수금 대장'!$I$4:$I$503,'미수금 대장'!$C$4:$C$503,$A53,'미수금 대장'!$K$4:$K$503,"&gt;=1",'미수금 대장'!$K$4:$K$503,"&lt;=30"))</f>
        <v/>
      </c>
      <c r="G53" s="21">
        <f>IF($A53="","",SUMIFS('미수금 대장'!$I$4:$I$503,'미수금 대장'!$C$4:$C$503,$A53,'미수금 대장'!$K$4:$K$503,"&gt;=31",'미수금 대장'!$K$4:$K$503,"&lt;=60"))</f>
        <v/>
      </c>
      <c r="H53" s="21">
        <f>IF($A53="","",SUMIFS('미수금 대장'!$I$4:$I$503,'미수금 대장'!$C$4:$C$503,$A53,'미수금 대장'!$K$4:$K$503,"&gt;=61",'미수금 대장'!$K$4:$K$503,"&lt;=90"))</f>
        <v/>
      </c>
      <c r="I53" s="21">
        <f>IF($A53="","",SUMIFS('미수금 대장'!$I$4:$I$503,'미수금 대장'!$C$4:$C$503,$A53,'미수금 대장'!$K$4:$K$503,"&gt;90"))</f>
        <v/>
      </c>
      <c r="J53" s="22">
        <f>IF($A53="","",COUNTIFS('미수금 대장'!$C$4:$C$503,$A53,'미수금 대장'!$J$4:$J$503,"연체"))</f>
        <v/>
      </c>
    </row>
    <row r="54">
      <c r="A54" s="8" t="inlineStr">
        <is>
          <t>합계</t>
        </is>
      </c>
      <c r="B54" s="10">
        <f>SUM(B4:B53)</f>
        <v/>
      </c>
      <c r="C54" s="10">
        <f>SUM(C4:C53)</f>
        <v/>
      </c>
      <c r="D54" s="10">
        <f>SUM(D4:D53)</f>
        <v/>
      </c>
      <c r="E54" s="10">
        <f>SUM(E4:E53)</f>
        <v/>
      </c>
      <c r="F54" s="10">
        <f>SUM(F4:F53)</f>
        <v/>
      </c>
      <c r="G54" s="10">
        <f>SUM(G4:G53)</f>
        <v/>
      </c>
      <c r="H54" s="10">
        <f>SUM(H4:H53)</f>
        <v/>
      </c>
      <c r="I54" s="10">
        <f>SUM(I4:I53)</f>
        <v/>
      </c>
      <c r="J54" s="23">
        <f>SUM(J4:J53)</f>
        <v/>
      </c>
    </row>
  </sheetData>
  <mergeCells count="2">
    <mergeCell ref="A1:F1"/>
    <mergeCell ref="A2:J2"/>
  </mergeCells>
  <conditionalFormatting sqref="F4:I53">
    <cfRule type="expression" priority="1" dxfId="2">
      <formula>N(F4)&gt;0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 ht="24" customHeight="1">
      <c r="B2" s="24" t="inlineStr">
        <is>
          <t>미수금 관리대장 사용법</t>
        </is>
      </c>
    </row>
    <row r="3" ht="10" customHeight="1">
      <c r="B3" s="25" t="inlineStr"/>
    </row>
    <row r="4" ht="40" customHeight="1">
      <c r="B4" s="26" t="inlineStr">
        <is>
          <t>1. 고객에게 청구(세금계산서·거래명세서 발행)할 때마다 '미수금 대장'에 한 줄씩 적습니다. 청구번호에는 세금계산서 승인번호나 거래명세서 번호처럼 겹치지 않는 번호를 씁니다.</t>
        </is>
      </c>
    </row>
    <row r="5" ht="24" customHeight="1">
      <c r="B5" s="26" t="inlineStr">
        <is>
          <t>2. 입금예정일(결제기한)을 꼭 적습니다. 이 날짜가 지났는데 잔액이 남으면 상태가 '연체'로 바뀌고 빨간색으로 표시됩니다.</t>
        </is>
      </c>
    </row>
    <row r="6" ht="40" customHeight="1">
      <c r="B6" s="26" t="inlineStr">
        <is>
          <t>3. 돈이 들어오면 '입금 내역'에 입금일·청구번호·입금액을 적습니다. 나눠서 들어오면 같은 청구번호로 여러 줄 적습니다. 대장의 입금액·잔액·상태가 자동으로 바뀝니다.</t>
        </is>
      </c>
    </row>
    <row r="7" ht="24" customHeight="1">
      <c r="B7" s="26" t="inlineStr">
        <is>
          <t>4. '입금 내역'에서 거래처 칸에 '대장에 없는 청구번호'가 뜨면 청구번호를 잘못 적은 것입니다.</t>
        </is>
      </c>
    </row>
    <row r="8" ht="40" customHeight="1">
      <c r="B8" s="26" t="inlineStr">
        <is>
          <t>5. '거래처별 현황'에서 거래처마다 미수금과 연체 구간(1~30일, 31~60일, 61~90일, 90일 초과)을 봅니다. 오래된 미수금부터 연락합니다.</t>
        </is>
      </c>
    </row>
    <row r="9" ht="24" customHeight="1">
      <c r="B9" s="26" t="inlineStr">
        <is>
          <t>6. 회색 예시 행(대장 3줄, 입금 내역 2줄)은 지우고 씁니다.</t>
        </is>
      </c>
    </row>
    <row r="10" ht="10" customHeight="1">
      <c r="B10" s="25" t="inlineStr"/>
    </row>
    <row r="11" ht="40" customHeight="1">
      <c r="B11" s="27" t="inlineStr">
        <is>
          <t>물품 대금 같은 채권은 오래 받지 못하면 소멸시효가 지나 받기 어려워질 수 있습니다. 오래된 미수금은 전문가와 상의해 조치하세요.</t>
        </is>
      </c>
    </row>
    <row r="12" ht="10" customHeight="1">
      <c r="B12" s="25" t="inlineStr"/>
    </row>
    <row r="13" ht="24" customHeight="1">
      <c r="B13" s="28" t="inlineStr">
        <is>
          <t>청구서·입금 확인을 메일로 주고받는다면</t>
        </is>
      </c>
    </row>
    <row r="14" ht="40" customHeight="1">
      <c r="B14" s="26" t="inlineStr">
        <is>
          <t>AiutoForm은 메일로 받은 청구서를 AI가 읽어 청구서 시트에 쌓고, 결제액을 적으면 잔액과 결제상태(미결제·부분결제·결제완료·연체)를 계산하며, 결제기한을 캘린더에 올립니다.</t>
        </is>
      </c>
    </row>
    <row r="15" ht="24" customHeight="1">
      <c r="B15" s="29" t="inlineStr">
        <is>
          <t>가입 없이 데모로 확인: https://aiutoform.co.kr/demo</t>
        </is>
      </c>
    </row>
  </sheetData>
  <hyperlinks>
    <hyperlink xmlns:r="http://schemas.openxmlformats.org/officeDocument/2006/relationships" ref="B1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미수금 관리대장 엑셀 양식</dc:title>
  <dcterms:created xsi:type="dcterms:W3CDTF">2026-10-08T08:22:54Z</dcterms:created>
  <dcterms:modified xsi:type="dcterms:W3CDTF">2026-10-08T08:22:56Z</dcterms:modified>
</cp:coreProperties>
</file>