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생산·작업일지" sheetId="1" state="visible" r:id="rId1"/>
    <sheet name="원료수불부" sheetId="2" state="visible" r:id="rId2"/>
    <sheet name="원료별 재고" sheetId="3" state="visible" r:id="rId3"/>
    <sheet name="사용법" sheetId="4" state="visible" r:id="rId4"/>
  </sheets>
  <definedNames>
    <definedName name="_xlnm._FilterDatabase" localSheetId="0" hidden="1">'생산·작업일지'!$A$3:$Q$503</definedName>
    <definedName name="_xlnm.Print_Titles" localSheetId="0">'생산·작업일지'!$3:$3</definedName>
    <definedName name="_xlnm._FilterDatabase" localSheetId="1" hidden="1">'원료수불부'!$A$3:$M$503</definedName>
    <definedName name="_xlnm.Print_Titles" localSheetId="1">'원료수불부'!$3:$3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건&quot;"/>
    <numFmt numFmtId="166" formatCode="yyyy-mm-dd;;"/>
  </numFmts>
  <fonts count="14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4"/>
    </font>
    <font>
      <name val="맑은 고딕"/>
      <b val="1"/>
      <color rgb="00111827"/>
      <sz val="9"/>
    </font>
    <font>
      <name val="맑은 고딕"/>
      <b val="1"/>
      <color rgb="00B42318"/>
      <sz val="12"/>
    </font>
    <font>
      <name val="맑은 고딕"/>
      <b val="1"/>
      <color rgb="00111827"/>
      <sz val="12"/>
    </font>
    <font>
      <name val="맑은 고딕"/>
      <color rgb="006B7280"/>
      <sz val="9"/>
    </font>
    <font>
      <name val="맑은 고딕"/>
      <color rgb="009CA3AF"/>
      <sz val="8"/>
    </font>
    <font>
      <name val="맑은 고딕"/>
      <b val="1"/>
      <color rgb="00111827"/>
      <sz val="11"/>
    </font>
    <font>
      <name val="맑은 고딕"/>
      <b val="1"/>
      <color rgb="00B42318"/>
      <sz val="9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6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  <fill>
      <patternFill patternType="solid">
        <fgColor rgb="00FFF7D6"/>
        <bgColor rgb="00FFF7D6"/>
      </patternFill>
    </fill>
  </fills>
  <borders count="7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4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 wrapText="1"/>
    </xf>
    <xf numFmtId="164" fontId="9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ont>
        <name val="맑은 고딕"/>
        <color rgb="0093370D"/>
      </font>
      <fill>
        <patternFill patternType="solid">
          <fgColor rgb="00FEF0C7"/>
          <bgColor rgb="00FEF0C7"/>
        </patternFill>
      </fill>
    </dxf>
    <dxf>
      <font>
        <name val="맑은 고딕"/>
        <b val="1"/>
        <color rgb="00B42318"/>
      </font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guide/food-production-log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503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8" customWidth="1" min="4" max="4"/>
    <col width="7" customWidth="1" min="5" max="5"/>
    <col width="14" customWidth="1" min="6" max="6"/>
    <col width="9" customWidth="1" min="7" max="7"/>
    <col width="7" customWidth="1" min="8" max="8"/>
    <col width="12" customWidth="1" min="9" max="9"/>
    <col width="12" customWidth="1" min="10" max="10"/>
    <col width="8" customWidth="1" min="11" max="11"/>
    <col width="10" customWidth="1" min="12" max="12"/>
    <col width="8" customWidth="1" min="13" max="13"/>
    <col width="20" customWidth="1" min="14" max="14"/>
    <col width="8" customWidth="1" min="15" max="15"/>
    <col width="11" customWidth="1" min="16" max="16"/>
    <col width="16" customWidth="1" min="17" max="17"/>
  </cols>
  <sheetData>
    <row r="1" ht="30" customHeight="1">
      <c r="A1" s="1" t="inlineStr">
        <is>
          <t>생산·작업일지</t>
        </is>
      </c>
      <c r="B1" s="2" t="n"/>
      <c r="C1" s="2" t="n"/>
      <c r="D1" s="3" t="inlineStr">
        <is>
          <t>부적합</t>
        </is>
      </c>
      <c r="E1" s="4">
        <f>COUNTIF($M$4:$M$503,"부적합")</f>
        <v/>
      </c>
      <c r="F1" s="3" t="inlineStr">
        <is>
          <t>수불부에 없는 원료</t>
        </is>
      </c>
      <c r="G1" s="5">
        <f>COUNTIF($P$4:$P$503,"수불부에 없음")</f>
        <v/>
      </c>
      <c r="H1" s="6" t="inlineStr">
        <is>
          <t>원료 한 줄이 한 행입니다. 한 제품에 원료가 여럿이면 일자·제품명·로트번호를 같게 여러 줄 적고, 생산량은 첫 줄에만 적습니다. 점검값은 해당 줄에 적습니다.</t>
        </is>
      </c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7" t="inlineStr">
        <is>
          <t>합계</t>
        </is>
      </c>
      <c r="B2" s="7">
        <f>SUBTOTAL(103,F4:F503)&amp;"줄"</f>
        <v/>
      </c>
      <c r="C2" s="8" t="inlineStr">
        <is>
          <t>생산량·사용량은 단위가 섞일 수 있어 위에서 더하지 않습니다. 원료별 합계는 '원료별 재고' 시트에서 봅니다.</t>
        </is>
      </c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</row>
    <row r="3" ht="32" customHeight="1">
      <c r="A3" s="10" t="inlineStr">
        <is>
          <t>일자</t>
        </is>
      </c>
      <c r="B3" s="10" t="inlineStr">
        <is>
          <t>제품명</t>
        </is>
      </c>
      <c r="C3" s="10" t="inlineStr">
        <is>
          <t>로트번호</t>
        </is>
      </c>
      <c r="D3" s="10" t="inlineStr">
        <is>
          <t>생산량</t>
        </is>
      </c>
      <c r="E3" s="10" t="inlineStr">
        <is>
          <t>생산 단위</t>
        </is>
      </c>
      <c r="F3" s="10" t="inlineStr">
        <is>
          <t>원료명</t>
        </is>
      </c>
      <c r="G3" s="10" t="inlineStr">
        <is>
          <t>원료 사용량</t>
        </is>
      </c>
      <c r="H3" s="10" t="inlineStr">
        <is>
          <t>원료 단위</t>
        </is>
      </c>
      <c r="I3" s="10" t="inlineStr">
        <is>
          <t>원료 입고 로트</t>
        </is>
      </c>
      <c r="J3" s="10" t="inlineStr">
        <is>
          <t>점검 항목</t>
        </is>
      </c>
      <c r="K3" s="10" t="inlineStr">
        <is>
          <t>측정값</t>
        </is>
      </c>
      <c r="L3" s="10" t="inlineStr">
        <is>
          <t>기준</t>
        </is>
      </c>
      <c r="M3" s="10" t="inlineStr">
        <is>
          <t>적합 여부</t>
        </is>
      </c>
      <c r="N3" s="10" t="inlineStr">
        <is>
          <t>이탈·조치</t>
        </is>
      </c>
      <c r="O3" s="10" t="inlineStr">
        <is>
          <t>점검자</t>
        </is>
      </c>
      <c r="P3" s="7" t="inlineStr">
        <is>
          <t>수불부 확인(자동)</t>
        </is>
      </c>
      <c r="Q3" s="10" t="inlineStr">
        <is>
          <t>비고</t>
        </is>
      </c>
    </row>
    <row r="4">
      <c r="A4" s="11" t="n"/>
      <c r="B4" s="12" t="n"/>
      <c r="C4" s="13" t="n"/>
      <c r="D4" s="14" t="n"/>
      <c r="E4" s="13" t="n"/>
      <c r="F4" s="12" t="n"/>
      <c r="G4" s="14" t="n"/>
      <c r="H4" s="13" t="n"/>
      <c r="I4" s="13" t="n"/>
      <c r="J4" s="12" t="n"/>
      <c r="K4" s="13" t="n"/>
      <c r="L4" s="13" t="n"/>
      <c r="M4" s="13" t="n"/>
      <c r="N4" s="12" t="n"/>
      <c r="O4" s="13" t="n"/>
      <c r="P4" s="13">
        <f>IF(F4="","",IF(COUNTIF('원료수불부'!$B$4:$B$503,F4)=0,"수불부에 없음",""))</f>
        <v/>
      </c>
      <c r="Q4" s="12" t="n"/>
    </row>
    <row r="5">
      <c r="A5" s="11" t="n"/>
      <c r="B5" s="12" t="n"/>
      <c r="C5" s="13" t="n"/>
      <c r="D5" s="14" t="n"/>
      <c r="E5" s="13" t="n"/>
      <c r="F5" s="12" t="n"/>
      <c r="G5" s="14" t="n"/>
      <c r="H5" s="13" t="n"/>
      <c r="I5" s="13" t="n"/>
      <c r="J5" s="12" t="n"/>
      <c r="K5" s="13" t="n"/>
      <c r="L5" s="13" t="n"/>
      <c r="M5" s="13" t="n"/>
      <c r="N5" s="12" t="n"/>
      <c r="O5" s="13" t="n"/>
      <c r="P5" s="13">
        <f>IF(F5="","",IF(COUNTIF('원료수불부'!$B$4:$B$503,F5)=0,"수불부에 없음",""))</f>
        <v/>
      </c>
      <c r="Q5" s="12" t="n"/>
    </row>
    <row r="6">
      <c r="A6" s="11" t="n"/>
      <c r="B6" s="12" t="n"/>
      <c r="C6" s="13" t="n"/>
      <c r="D6" s="14" t="n"/>
      <c r="E6" s="13" t="n"/>
      <c r="F6" s="12" t="n"/>
      <c r="G6" s="14" t="n"/>
      <c r="H6" s="13" t="n"/>
      <c r="I6" s="13" t="n"/>
      <c r="J6" s="12" t="n"/>
      <c r="K6" s="13" t="n"/>
      <c r="L6" s="13" t="n"/>
      <c r="M6" s="13" t="n"/>
      <c r="N6" s="12" t="n"/>
      <c r="O6" s="13" t="n"/>
      <c r="P6" s="13">
        <f>IF(F6="","",IF(COUNTIF('원료수불부'!$B$4:$B$503,F6)=0,"수불부에 없음",""))</f>
        <v/>
      </c>
      <c r="Q6" s="12" t="n"/>
    </row>
    <row r="7">
      <c r="A7" s="11" t="n"/>
      <c r="B7" s="12" t="n"/>
      <c r="C7" s="13" t="n"/>
      <c r="D7" s="14" t="n"/>
      <c r="E7" s="13" t="n"/>
      <c r="F7" s="12" t="n"/>
      <c r="G7" s="14" t="n"/>
      <c r="H7" s="13" t="n"/>
      <c r="I7" s="13" t="n"/>
      <c r="J7" s="12" t="n"/>
      <c r="K7" s="13" t="n"/>
      <c r="L7" s="13" t="n"/>
      <c r="M7" s="13" t="n"/>
      <c r="N7" s="12" t="n"/>
      <c r="O7" s="13" t="n"/>
      <c r="P7" s="13">
        <f>IF(F7="","",IF(COUNTIF('원료수불부'!$B$4:$B$503,F7)=0,"수불부에 없음",""))</f>
        <v/>
      </c>
      <c r="Q7" s="12" t="n"/>
    </row>
    <row r="8">
      <c r="A8" s="11" t="n"/>
      <c r="B8" s="12" t="n"/>
      <c r="C8" s="13" t="n"/>
      <c r="D8" s="14" t="n"/>
      <c r="E8" s="13" t="n"/>
      <c r="F8" s="12" t="n"/>
      <c r="G8" s="14" t="n"/>
      <c r="H8" s="13" t="n"/>
      <c r="I8" s="13" t="n"/>
      <c r="J8" s="12" t="n"/>
      <c r="K8" s="13" t="n"/>
      <c r="L8" s="13" t="n"/>
      <c r="M8" s="13" t="n"/>
      <c r="N8" s="12" t="n"/>
      <c r="O8" s="13" t="n"/>
      <c r="P8" s="13">
        <f>IF(F8="","",IF(COUNTIF('원료수불부'!$B$4:$B$503,F8)=0,"수불부에 없음",""))</f>
        <v/>
      </c>
      <c r="Q8" s="12" t="n"/>
    </row>
    <row r="9">
      <c r="A9" s="11" t="n"/>
      <c r="B9" s="12" t="n"/>
      <c r="C9" s="13" t="n"/>
      <c r="D9" s="14" t="n"/>
      <c r="E9" s="13" t="n"/>
      <c r="F9" s="12" t="n"/>
      <c r="G9" s="14" t="n"/>
      <c r="H9" s="13" t="n"/>
      <c r="I9" s="13" t="n"/>
      <c r="J9" s="12" t="n"/>
      <c r="K9" s="13" t="n"/>
      <c r="L9" s="13" t="n"/>
      <c r="M9" s="13" t="n"/>
      <c r="N9" s="12" t="n"/>
      <c r="O9" s="13" t="n"/>
      <c r="P9" s="13">
        <f>IF(F9="","",IF(COUNTIF('원료수불부'!$B$4:$B$503,F9)=0,"수불부에 없음",""))</f>
        <v/>
      </c>
      <c r="Q9" s="12" t="n"/>
    </row>
    <row r="10">
      <c r="A10" s="11" t="n"/>
      <c r="B10" s="12" t="n"/>
      <c r="C10" s="13" t="n"/>
      <c r="D10" s="14" t="n"/>
      <c r="E10" s="13" t="n"/>
      <c r="F10" s="12" t="n"/>
      <c r="G10" s="14" t="n"/>
      <c r="H10" s="13" t="n"/>
      <c r="I10" s="13" t="n"/>
      <c r="J10" s="12" t="n"/>
      <c r="K10" s="13" t="n"/>
      <c r="L10" s="13" t="n"/>
      <c r="M10" s="13" t="n"/>
      <c r="N10" s="12" t="n"/>
      <c r="O10" s="13" t="n"/>
      <c r="P10" s="13">
        <f>IF(F10="","",IF(COUNTIF('원료수불부'!$B$4:$B$503,F10)=0,"수불부에 없음",""))</f>
        <v/>
      </c>
      <c r="Q10" s="12" t="n"/>
    </row>
    <row r="11">
      <c r="A11" s="11" t="n"/>
      <c r="B11" s="12" t="n"/>
      <c r="C11" s="13" t="n"/>
      <c r="D11" s="14" t="n"/>
      <c r="E11" s="13" t="n"/>
      <c r="F11" s="12" t="n"/>
      <c r="G11" s="14" t="n"/>
      <c r="H11" s="13" t="n"/>
      <c r="I11" s="13" t="n"/>
      <c r="J11" s="12" t="n"/>
      <c r="K11" s="13" t="n"/>
      <c r="L11" s="13" t="n"/>
      <c r="M11" s="13" t="n"/>
      <c r="N11" s="12" t="n"/>
      <c r="O11" s="13" t="n"/>
      <c r="P11" s="13">
        <f>IF(F11="","",IF(COUNTIF('원료수불부'!$B$4:$B$503,F11)=0,"수불부에 없음",""))</f>
        <v/>
      </c>
      <c r="Q11" s="12" t="n"/>
    </row>
    <row r="12">
      <c r="A12" s="11" t="n"/>
      <c r="B12" s="12" t="n"/>
      <c r="C12" s="13" t="n"/>
      <c r="D12" s="14" t="n"/>
      <c r="E12" s="13" t="n"/>
      <c r="F12" s="12" t="n"/>
      <c r="G12" s="14" t="n"/>
      <c r="H12" s="13" t="n"/>
      <c r="I12" s="13" t="n"/>
      <c r="J12" s="12" t="n"/>
      <c r="K12" s="13" t="n"/>
      <c r="L12" s="13" t="n"/>
      <c r="M12" s="13" t="n"/>
      <c r="N12" s="12" t="n"/>
      <c r="O12" s="13" t="n"/>
      <c r="P12" s="13">
        <f>IF(F12="","",IF(COUNTIF('원료수불부'!$B$4:$B$503,F12)=0,"수불부에 없음",""))</f>
        <v/>
      </c>
      <c r="Q12" s="12" t="n"/>
    </row>
    <row r="13">
      <c r="A13" s="11" t="n"/>
      <c r="B13" s="12" t="n"/>
      <c r="C13" s="13" t="n"/>
      <c r="D13" s="14" t="n"/>
      <c r="E13" s="13" t="n"/>
      <c r="F13" s="12" t="n"/>
      <c r="G13" s="14" t="n"/>
      <c r="H13" s="13" t="n"/>
      <c r="I13" s="13" t="n"/>
      <c r="J13" s="12" t="n"/>
      <c r="K13" s="13" t="n"/>
      <c r="L13" s="13" t="n"/>
      <c r="M13" s="13" t="n"/>
      <c r="N13" s="12" t="n"/>
      <c r="O13" s="13" t="n"/>
      <c r="P13" s="13">
        <f>IF(F13="","",IF(COUNTIF('원료수불부'!$B$4:$B$503,F13)=0,"수불부에 없음",""))</f>
        <v/>
      </c>
      <c r="Q13" s="12" t="n"/>
    </row>
    <row r="14">
      <c r="A14" s="11" t="n"/>
      <c r="B14" s="12" t="n"/>
      <c r="C14" s="13" t="n"/>
      <c r="D14" s="14" t="n"/>
      <c r="E14" s="13" t="n"/>
      <c r="F14" s="12" t="n"/>
      <c r="G14" s="14" t="n"/>
      <c r="H14" s="13" t="n"/>
      <c r="I14" s="13" t="n"/>
      <c r="J14" s="12" t="n"/>
      <c r="K14" s="13" t="n"/>
      <c r="L14" s="13" t="n"/>
      <c r="M14" s="13" t="n"/>
      <c r="N14" s="12" t="n"/>
      <c r="O14" s="13" t="n"/>
      <c r="P14" s="13">
        <f>IF(F14="","",IF(COUNTIF('원료수불부'!$B$4:$B$503,F14)=0,"수불부에 없음",""))</f>
        <v/>
      </c>
      <c r="Q14" s="12" t="n"/>
    </row>
    <row r="15">
      <c r="A15" s="11" t="n"/>
      <c r="B15" s="12" t="n"/>
      <c r="C15" s="13" t="n"/>
      <c r="D15" s="14" t="n"/>
      <c r="E15" s="13" t="n"/>
      <c r="F15" s="12" t="n"/>
      <c r="G15" s="14" t="n"/>
      <c r="H15" s="13" t="n"/>
      <c r="I15" s="13" t="n"/>
      <c r="J15" s="12" t="n"/>
      <c r="K15" s="13" t="n"/>
      <c r="L15" s="13" t="n"/>
      <c r="M15" s="13" t="n"/>
      <c r="N15" s="12" t="n"/>
      <c r="O15" s="13" t="n"/>
      <c r="P15" s="13">
        <f>IF(F15="","",IF(COUNTIF('원료수불부'!$B$4:$B$503,F15)=0,"수불부에 없음",""))</f>
        <v/>
      </c>
      <c r="Q15" s="12" t="n"/>
    </row>
    <row r="16">
      <c r="A16" s="11" t="n"/>
      <c r="B16" s="12" t="n"/>
      <c r="C16" s="13" t="n"/>
      <c r="D16" s="14" t="n"/>
      <c r="E16" s="13" t="n"/>
      <c r="F16" s="12" t="n"/>
      <c r="G16" s="14" t="n"/>
      <c r="H16" s="13" t="n"/>
      <c r="I16" s="13" t="n"/>
      <c r="J16" s="12" t="n"/>
      <c r="K16" s="13" t="n"/>
      <c r="L16" s="13" t="n"/>
      <c r="M16" s="13" t="n"/>
      <c r="N16" s="12" t="n"/>
      <c r="O16" s="13" t="n"/>
      <c r="P16" s="13">
        <f>IF(F16="","",IF(COUNTIF('원료수불부'!$B$4:$B$503,F16)=0,"수불부에 없음",""))</f>
        <v/>
      </c>
      <c r="Q16" s="12" t="n"/>
    </row>
    <row r="17">
      <c r="A17" s="11" t="n"/>
      <c r="B17" s="12" t="n"/>
      <c r="C17" s="13" t="n"/>
      <c r="D17" s="14" t="n"/>
      <c r="E17" s="13" t="n"/>
      <c r="F17" s="12" t="n"/>
      <c r="G17" s="14" t="n"/>
      <c r="H17" s="13" t="n"/>
      <c r="I17" s="13" t="n"/>
      <c r="J17" s="12" t="n"/>
      <c r="K17" s="13" t="n"/>
      <c r="L17" s="13" t="n"/>
      <c r="M17" s="13" t="n"/>
      <c r="N17" s="12" t="n"/>
      <c r="O17" s="13" t="n"/>
      <c r="P17" s="13">
        <f>IF(F17="","",IF(COUNTIF('원료수불부'!$B$4:$B$503,F17)=0,"수불부에 없음",""))</f>
        <v/>
      </c>
      <c r="Q17" s="12" t="n"/>
    </row>
    <row r="18">
      <c r="A18" s="11" t="n"/>
      <c r="B18" s="12" t="n"/>
      <c r="C18" s="13" t="n"/>
      <c r="D18" s="14" t="n"/>
      <c r="E18" s="13" t="n"/>
      <c r="F18" s="12" t="n"/>
      <c r="G18" s="14" t="n"/>
      <c r="H18" s="13" t="n"/>
      <c r="I18" s="13" t="n"/>
      <c r="J18" s="12" t="n"/>
      <c r="K18" s="13" t="n"/>
      <c r="L18" s="13" t="n"/>
      <c r="M18" s="13" t="n"/>
      <c r="N18" s="12" t="n"/>
      <c r="O18" s="13" t="n"/>
      <c r="P18" s="13">
        <f>IF(F18="","",IF(COUNTIF('원료수불부'!$B$4:$B$503,F18)=0,"수불부에 없음",""))</f>
        <v/>
      </c>
      <c r="Q18" s="12" t="n"/>
    </row>
    <row r="19">
      <c r="A19" s="11" t="n"/>
      <c r="B19" s="12" t="n"/>
      <c r="C19" s="13" t="n"/>
      <c r="D19" s="14" t="n"/>
      <c r="E19" s="13" t="n"/>
      <c r="F19" s="12" t="n"/>
      <c r="G19" s="14" t="n"/>
      <c r="H19" s="13" t="n"/>
      <c r="I19" s="13" t="n"/>
      <c r="J19" s="12" t="n"/>
      <c r="K19" s="13" t="n"/>
      <c r="L19" s="13" t="n"/>
      <c r="M19" s="13" t="n"/>
      <c r="N19" s="12" t="n"/>
      <c r="O19" s="13" t="n"/>
      <c r="P19" s="13">
        <f>IF(F19="","",IF(COUNTIF('원료수불부'!$B$4:$B$503,F19)=0,"수불부에 없음",""))</f>
        <v/>
      </c>
      <c r="Q19" s="12" t="n"/>
    </row>
    <row r="20">
      <c r="A20" s="11" t="n"/>
      <c r="B20" s="12" t="n"/>
      <c r="C20" s="13" t="n"/>
      <c r="D20" s="14" t="n"/>
      <c r="E20" s="13" t="n"/>
      <c r="F20" s="12" t="n"/>
      <c r="G20" s="14" t="n"/>
      <c r="H20" s="13" t="n"/>
      <c r="I20" s="13" t="n"/>
      <c r="J20" s="12" t="n"/>
      <c r="K20" s="13" t="n"/>
      <c r="L20" s="13" t="n"/>
      <c r="M20" s="13" t="n"/>
      <c r="N20" s="12" t="n"/>
      <c r="O20" s="13" t="n"/>
      <c r="P20" s="13">
        <f>IF(F20="","",IF(COUNTIF('원료수불부'!$B$4:$B$503,F20)=0,"수불부에 없음",""))</f>
        <v/>
      </c>
      <c r="Q20" s="12" t="n"/>
    </row>
    <row r="21">
      <c r="A21" s="11" t="n"/>
      <c r="B21" s="12" t="n"/>
      <c r="C21" s="13" t="n"/>
      <c r="D21" s="14" t="n"/>
      <c r="E21" s="13" t="n"/>
      <c r="F21" s="12" t="n"/>
      <c r="G21" s="14" t="n"/>
      <c r="H21" s="13" t="n"/>
      <c r="I21" s="13" t="n"/>
      <c r="J21" s="12" t="n"/>
      <c r="K21" s="13" t="n"/>
      <c r="L21" s="13" t="n"/>
      <c r="M21" s="13" t="n"/>
      <c r="N21" s="12" t="n"/>
      <c r="O21" s="13" t="n"/>
      <c r="P21" s="13">
        <f>IF(F21="","",IF(COUNTIF('원료수불부'!$B$4:$B$503,F21)=0,"수불부에 없음",""))</f>
        <v/>
      </c>
      <c r="Q21" s="12" t="n"/>
    </row>
    <row r="22">
      <c r="A22" s="11" t="n"/>
      <c r="B22" s="12" t="n"/>
      <c r="C22" s="13" t="n"/>
      <c r="D22" s="14" t="n"/>
      <c r="E22" s="13" t="n"/>
      <c r="F22" s="12" t="n"/>
      <c r="G22" s="14" t="n"/>
      <c r="H22" s="13" t="n"/>
      <c r="I22" s="13" t="n"/>
      <c r="J22" s="12" t="n"/>
      <c r="K22" s="13" t="n"/>
      <c r="L22" s="13" t="n"/>
      <c r="M22" s="13" t="n"/>
      <c r="N22" s="12" t="n"/>
      <c r="O22" s="13" t="n"/>
      <c r="P22" s="13">
        <f>IF(F22="","",IF(COUNTIF('원료수불부'!$B$4:$B$503,F22)=0,"수불부에 없음",""))</f>
        <v/>
      </c>
      <c r="Q22" s="12" t="n"/>
    </row>
    <row r="23">
      <c r="A23" s="11" t="n"/>
      <c r="B23" s="12" t="n"/>
      <c r="C23" s="13" t="n"/>
      <c r="D23" s="14" t="n"/>
      <c r="E23" s="13" t="n"/>
      <c r="F23" s="12" t="n"/>
      <c r="G23" s="14" t="n"/>
      <c r="H23" s="13" t="n"/>
      <c r="I23" s="13" t="n"/>
      <c r="J23" s="12" t="n"/>
      <c r="K23" s="13" t="n"/>
      <c r="L23" s="13" t="n"/>
      <c r="M23" s="13" t="n"/>
      <c r="N23" s="12" t="n"/>
      <c r="O23" s="13" t="n"/>
      <c r="P23" s="13">
        <f>IF(F23="","",IF(COUNTIF('원료수불부'!$B$4:$B$503,F23)=0,"수불부에 없음",""))</f>
        <v/>
      </c>
      <c r="Q23" s="12" t="n"/>
    </row>
    <row r="24">
      <c r="A24" s="11" t="n"/>
      <c r="B24" s="12" t="n"/>
      <c r="C24" s="13" t="n"/>
      <c r="D24" s="14" t="n"/>
      <c r="E24" s="13" t="n"/>
      <c r="F24" s="12" t="n"/>
      <c r="G24" s="14" t="n"/>
      <c r="H24" s="13" t="n"/>
      <c r="I24" s="13" t="n"/>
      <c r="J24" s="12" t="n"/>
      <c r="K24" s="13" t="n"/>
      <c r="L24" s="13" t="n"/>
      <c r="M24" s="13" t="n"/>
      <c r="N24" s="12" t="n"/>
      <c r="O24" s="13" t="n"/>
      <c r="P24" s="13">
        <f>IF(F24="","",IF(COUNTIF('원료수불부'!$B$4:$B$503,F24)=0,"수불부에 없음",""))</f>
        <v/>
      </c>
      <c r="Q24" s="12" t="n"/>
    </row>
    <row r="25">
      <c r="A25" s="11" t="n"/>
      <c r="B25" s="12" t="n"/>
      <c r="C25" s="13" t="n"/>
      <c r="D25" s="14" t="n"/>
      <c r="E25" s="13" t="n"/>
      <c r="F25" s="12" t="n"/>
      <c r="G25" s="14" t="n"/>
      <c r="H25" s="13" t="n"/>
      <c r="I25" s="13" t="n"/>
      <c r="J25" s="12" t="n"/>
      <c r="K25" s="13" t="n"/>
      <c r="L25" s="13" t="n"/>
      <c r="M25" s="13" t="n"/>
      <c r="N25" s="12" t="n"/>
      <c r="O25" s="13" t="n"/>
      <c r="P25" s="13">
        <f>IF(F25="","",IF(COUNTIF('원료수불부'!$B$4:$B$503,F25)=0,"수불부에 없음",""))</f>
        <v/>
      </c>
      <c r="Q25" s="12" t="n"/>
    </row>
    <row r="26">
      <c r="A26" s="11" t="n"/>
      <c r="B26" s="12" t="n"/>
      <c r="C26" s="13" t="n"/>
      <c r="D26" s="14" t="n"/>
      <c r="E26" s="13" t="n"/>
      <c r="F26" s="12" t="n"/>
      <c r="G26" s="14" t="n"/>
      <c r="H26" s="13" t="n"/>
      <c r="I26" s="13" t="n"/>
      <c r="J26" s="12" t="n"/>
      <c r="K26" s="13" t="n"/>
      <c r="L26" s="13" t="n"/>
      <c r="M26" s="13" t="n"/>
      <c r="N26" s="12" t="n"/>
      <c r="O26" s="13" t="n"/>
      <c r="P26" s="13">
        <f>IF(F26="","",IF(COUNTIF('원료수불부'!$B$4:$B$503,F26)=0,"수불부에 없음",""))</f>
        <v/>
      </c>
      <c r="Q26" s="12" t="n"/>
    </row>
    <row r="27">
      <c r="A27" s="11" t="n"/>
      <c r="B27" s="12" t="n"/>
      <c r="C27" s="13" t="n"/>
      <c r="D27" s="14" t="n"/>
      <c r="E27" s="13" t="n"/>
      <c r="F27" s="12" t="n"/>
      <c r="G27" s="14" t="n"/>
      <c r="H27" s="13" t="n"/>
      <c r="I27" s="13" t="n"/>
      <c r="J27" s="12" t="n"/>
      <c r="K27" s="13" t="n"/>
      <c r="L27" s="13" t="n"/>
      <c r="M27" s="13" t="n"/>
      <c r="N27" s="12" t="n"/>
      <c r="O27" s="13" t="n"/>
      <c r="P27" s="13">
        <f>IF(F27="","",IF(COUNTIF('원료수불부'!$B$4:$B$503,F27)=0,"수불부에 없음",""))</f>
        <v/>
      </c>
      <c r="Q27" s="12" t="n"/>
    </row>
    <row r="28">
      <c r="A28" s="11" t="n"/>
      <c r="B28" s="12" t="n"/>
      <c r="C28" s="13" t="n"/>
      <c r="D28" s="14" t="n"/>
      <c r="E28" s="13" t="n"/>
      <c r="F28" s="12" t="n"/>
      <c r="G28" s="14" t="n"/>
      <c r="H28" s="13" t="n"/>
      <c r="I28" s="13" t="n"/>
      <c r="J28" s="12" t="n"/>
      <c r="K28" s="13" t="n"/>
      <c r="L28" s="13" t="n"/>
      <c r="M28" s="13" t="n"/>
      <c r="N28" s="12" t="n"/>
      <c r="O28" s="13" t="n"/>
      <c r="P28" s="13">
        <f>IF(F28="","",IF(COUNTIF('원료수불부'!$B$4:$B$503,F28)=0,"수불부에 없음",""))</f>
        <v/>
      </c>
      <c r="Q28" s="12" t="n"/>
    </row>
    <row r="29">
      <c r="A29" s="11" t="n"/>
      <c r="B29" s="12" t="n"/>
      <c r="C29" s="13" t="n"/>
      <c r="D29" s="14" t="n"/>
      <c r="E29" s="13" t="n"/>
      <c r="F29" s="12" t="n"/>
      <c r="G29" s="14" t="n"/>
      <c r="H29" s="13" t="n"/>
      <c r="I29" s="13" t="n"/>
      <c r="J29" s="12" t="n"/>
      <c r="K29" s="13" t="n"/>
      <c r="L29" s="13" t="n"/>
      <c r="M29" s="13" t="n"/>
      <c r="N29" s="12" t="n"/>
      <c r="O29" s="13" t="n"/>
      <c r="P29" s="13">
        <f>IF(F29="","",IF(COUNTIF('원료수불부'!$B$4:$B$503,F29)=0,"수불부에 없음",""))</f>
        <v/>
      </c>
      <c r="Q29" s="12" t="n"/>
    </row>
    <row r="30">
      <c r="A30" s="11" t="n"/>
      <c r="B30" s="12" t="n"/>
      <c r="C30" s="13" t="n"/>
      <c r="D30" s="14" t="n"/>
      <c r="E30" s="13" t="n"/>
      <c r="F30" s="12" t="n"/>
      <c r="G30" s="14" t="n"/>
      <c r="H30" s="13" t="n"/>
      <c r="I30" s="13" t="n"/>
      <c r="J30" s="12" t="n"/>
      <c r="K30" s="13" t="n"/>
      <c r="L30" s="13" t="n"/>
      <c r="M30" s="13" t="n"/>
      <c r="N30" s="12" t="n"/>
      <c r="O30" s="13" t="n"/>
      <c r="P30" s="13">
        <f>IF(F30="","",IF(COUNTIF('원료수불부'!$B$4:$B$503,F30)=0,"수불부에 없음",""))</f>
        <v/>
      </c>
      <c r="Q30" s="12" t="n"/>
    </row>
    <row r="31">
      <c r="A31" s="11" t="n"/>
      <c r="B31" s="12" t="n"/>
      <c r="C31" s="13" t="n"/>
      <c r="D31" s="14" t="n"/>
      <c r="E31" s="13" t="n"/>
      <c r="F31" s="12" t="n"/>
      <c r="G31" s="14" t="n"/>
      <c r="H31" s="13" t="n"/>
      <c r="I31" s="13" t="n"/>
      <c r="J31" s="12" t="n"/>
      <c r="K31" s="13" t="n"/>
      <c r="L31" s="13" t="n"/>
      <c r="M31" s="13" t="n"/>
      <c r="N31" s="12" t="n"/>
      <c r="O31" s="13" t="n"/>
      <c r="P31" s="13">
        <f>IF(F31="","",IF(COUNTIF('원료수불부'!$B$4:$B$503,F31)=0,"수불부에 없음",""))</f>
        <v/>
      </c>
      <c r="Q31" s="12" t="n"/>
    </row>
    <row r="32">
      <c r="A32" s="11" t="n"/>
      <c r="B32" s="12" t="n"/>
      <c r="C32" s="13" t="n"/>
      <c r="D32" s="14" t="n"/>
      <c r="E32" s="13" t="n"/>
      <c r="F32" s="12" t="n"/>
      <c r="G32" s="14" t="n"/>
      <c r="H32" s="13" t="n"/>
      <c r="I32" s="13" t="n"/>
      <c r="J32" s="12" t="n"/>
      <c r="K32" s="13" t="n"/>
      <c r="L32" s="13" t="n"/>
      <c r="M32" s="13" t="n"/>
      <c r="N32" s="12" t="n"/>
      <c r="O32" s="13" t="n"/>
      <c r="P32" s="13">
        <f>IF(F32="","",IF(COUNTIF('원료수불부'!$B$4:$B$503,F32)=0,"수불부에 없음",""))</f>
        <v/>
      </c>
      <c r="Q32" s="12" t="n"/>
    </row>
    <row r="33">
      <c r="A33" s="11" t="n"/>
      <c r="B33" s="12" t="n"/>
      <c r="C33" s="13" t="n"/>
      <c r="D33" s="14" t="n"/>
      <c r="E33" s="13" t="n"/>
      <c r="F33" s="12" t="n"/>
      <c r="G33" s="14" t="n"/>
      <c r="H33" s="13" t="n"/>
      <c r="I33" s="13" t="n"/>
      <c r="J33" s="12" t="n"/>
      <c r="K33" s="13" t="n"/>
      <c r="L33" s="13" t="n"/>
      <c r="M33" s="13" t="n"/>
      <c r="N33" s="12" t="n"/>
      <c r="O33" s="13" t="n"/>
      <c r="P33" s="13">
        <f>IF(F33="","",IF(COUNTIF('원료수불부'!$B$4:$B$503,F33)=0,"수불부에 없음",""))</f>
        <v/>
      </c>
      <c r="Q33" s="12" t="n"/>
    </row>
    <row r="34">
      <c r="A34" s="11" t="n"/>
      <c r="B34" s="12" t="n"/>
      <c r="C34" s="13" t="n"/>
      <c r="D34" s="14" t="n"/>
      <c r="E34" s="13" t="n"/>
      <c r="F34" s="12" t="n"/>
      <c r="G34" s="14" t="n"/>
      <c r="H34" s="13" t="n"/>
      <c r="I34" s="13" t="n"/>
      <c r="J34" s="12" t="n"/>
      <c r="K34" s="13" t="n"/>
      <c r="L34" s="13" t="n"/>
      <c r="M34" s="13" t="n"/>
      <c r="N34" s="12" t="n"/>
      <c r="O34" s="13" t="n"/>
      <c r="P34" s="13">
        <f>IF(F34="","",IF(COUNTIF('원료수불부'!$B$4:$B$503,F34)=0,"수불부에 없음",""))</f>
        <v/>
      </c>
      <c r="Q34" s="12" t="n"/>
    </row>
    <row r="35">
      <c r="A35" s="11" t="n"/>
      <c r="B35" s="12" t="n"/>
      <c r="C35" s="13" t="n"/>
      <c r="D35" s="14" t="n"/>
      <c r="E35" s="13" t="n"/>
      <c r="F35" s="12" t="n"/>
      <c r="G35" s="14" t="n"/>
      <c r="H35" s="13" t="n"/>
      <c r="I35" s="13" t="n"/>
      <c r="J35" s="12" t="n"/>
      <c r="K35" s="13" t="n"/>
      <c r="L35" s="13" t="n"/>
      <c r="M35" s="13" t="n"/>
      <c r="N35" s="12" t="n"/>
      <c r="O35" s="13" t="n"/>
      <c r="P35" s="13">
        <f>IF(F35="","",IF(COUNTIF('원료수불부'!$B$4:$B$503,F35)=0,"수불부에 없음",""))</f>
        <v/>
      </c>
      <c r="Q35" s="12" t="n"/>
    </row>
    <row r="36">
      <c r="A36" s="11" t="n"/>
      <c r="B36" s="12" t="n"/>
      <c r="C36" s="13" t="n"/>
      <c r="D36" s="14" t="n"/>
      <c r="E36" s="13" t="n"/>
      <c r="F36" s="12" t="n"/>
      <c r="G36" s="14" t="n"/>
      <c r="H36" s="13" t="n"/>
      <c r="I36" s="13" t="n"/>
      <c r="J36" s="12" t="n"/>
      <c r="K36" s="13" t="n"/>
      <c r="L36" s="13" t="n"/>
      <c r="M36" s="13" t="n"/>
      <c r="N36" s="12" t="n"/>
      <c r="O36" s="13" t="n"/>
      <c r="P36" s="13">
        <f>IF(F36="","",IF(COUNTIF('원료수불부'!$B$4:$B$503,F36)=0,"수불부에 없음",""))</f>
        <v/>
      </c>
      <c r="Q36" s="12" t="n"/>
    </row>
    <row r="37">
      <c r="A37" s="11" t="n"/>
      <c r="B37" s="12" t="n"/>
      <c r="C37" s="13" t="n"/>
      <c r="D37" s="14" t="n"/>
      <c r="E37" s="13" t="n"/>
      <c r="F37" s="12" t="n"/>
      <c r="G37" s="14" t="n"/>
      <c r="H37" s="13" t="n"/>
      <c r="I37" s="13" t="n"/>
      <c r="J37" s="12" t="n"/>
      <c r="K37" s="13" t="n"/>
      <c r="L37" s="13" t="n"/>
      <c r="M37" s="13" t="n"/>
      <c r="N37" s="12" t="n"/>
      <c r="O37" s="13" t="n"/>
      <c r="P37" s="13">
        <f>IF(F37="","",IF(COUNTIF('원료수불부'!$B$4:$B$503,F37)=0,"수불부에 없음",""))</f>
        <v/>
      </c>
      <c r="Q37" s="12" t="n"/>
    </row>
    <row r="38">
      <c r="A38" s="11" t="n"/>
      <c r="B38" s="12" t="n"/>
      <c r="C38" s="13" t="n"/>
      <c r="D38" s="14" t="n"/>
      <c r="E38" s="13" t="n"/>
      <c r="F38" s="12" t="n"/>
      <c r="G38" s="14" t="n"/>
      <c r="H38" s="13" t="n"/>
      <c r="I38" s="13" t="n"/>
      <c r="J38" s="12" t="n"/>
      <c r="K38" s="13" t="n"/>
      <c r="L38" s="13" t="n"/>
      <c r="M38" s="13" t="n"/>
      <c r="N38" s="12" t="n"/>
      <c r="O38" s="13" t="n"/>
      <c r="P38" s="13">
        <f>IF(F38="","",IF(COUNTIF('원료수불부'!$B$4:$B$503,F38)=0,"수불부에 없음",""))</f>
        <v/>
      </c>
      <c r="Q38" s="12" t="n"/>
    </row>
    <row r="39">
      <c r="A39" s="11" t="n"/>
      <c r="B39" s="12" t="n"/>
      <c r="C39" s="13" t="n"/>
      <c r="D39" s="14" t="n"/>
      <c r="E39" s="13" t="n"/>
      <c r="F39" s="12" t="n"/>
      <c r="G39" s="14" t="n"/>
      <c r="H39" s="13" t="n"/>
      <c r="I39" s="13" t="n"/>
      <c r="J39" s="12" t="n"/>
      <c r="K39" s="13" t="n"/>
      <c r="L39" s="13" t="n"/>
      <c r="M39" s="13" t="n"/>
      <c r="N39" s="12" t="n"/>
      <c r="O39" s="13" t="n"/>
      <c r="P39" s="13">
        <f>IF(F39="","",IF(COUNTIF('원료수불부'!$B$4:$B$503,F39)=0,"수불부에 없음",""))</f>
        <v/>
      </c>
      <c r="Q39" s="12" t="n"/>
    </row>
    <row r="40">
      <c r="A40" s="11" t="n"/>
      <c r="B40" s="12" t="n"/>
      <c r="C40" s="13" t="n"/>
      <c r="D40" s="14" t="n"/>
      <c r="E40" s="13" t="n"/>
      <c r="F40" s="12" t="n"/>
      <c r="G40" s="14" t="n"/>
      <c r="H40" s="13" t="n"/>
      <c r="I40" s="13" t="n"/>
      <c r="J40" s="12" t="n"/>
      <c r="K40" s="13" t="n"/>
      <c r="L40" s="13" t="n"/>
      <c r="M40" s="13" t="n"/>
      <c r="N40" s="12" t="n"/>
      <c r="O40" s="13" t="n"/>
      <c r="P40" s="13">
        <f>IF(F40="","",IF(COUNTIF('원료수불부'!$B$4:$B$503,F40)=0,"수불부에 없음",""))</f>
        <v/>
      </c>
      <c r="Q40" s="12" t="n"/>
    </row>
    <row r="41">
      <c r="A41" s="11" t="n"/>
      <c r="B41" s="12" t="n"/>
      <c r="C41" s="13" t="n"/>
      <c r="D41" s="14" t="n"/>
      <c r="E41" s="13" t="n"/>
      <c r="F41" s="12" t="n"/>
      <c r="G41" s="14" t="n"/>
      <c r="H41" s="13" t="n"/>
      <c r="I41" s="13" t="n"/>
      <c r="J41" s="12" t="n"/>
      <c r="K41" s="13" t="n"/>
      <c r="L41" s="13" t="n"/>
      <c r="M41" s="13" t="n"/>
      <c r="N41" s="12" t="n"/>
      <c r="O41" s="13" t="n"/>
      <c r="P41" s="13">
        <f>IF(F41="","",IF(COUNTIF('원료수불부'!$B$4:$B$503,F41)=0,"수불부에 없음",""))</f>
        <v/>
      </c>
      <c r="Q41" s="12" t="n"/>
    </row>
    <row r="42">
      <c r="A42" s="11" t="n"/>
      <c r="B42" s="12" t="n"/>
      <c r="C42" s="13" t="n"/>
      <c r="D42" s="14" t="n"/>
      <c r="E42" s="13" t="n"/>
      <c r="F42" s="12" t="n"/>
      <c r="G42" s="14" t="n"/>
      <c r="H42" s="13" t="n"/>
      <c r="I42" s="13" t="n"/>
      <c r="J42" s="12" t="n"/>
      <c r="K42" s="13" t="n"/>
      <c r="L42" s="13" t="n"/>
      <c r="M42" s="13" t="n"/>
      <c r="N42" s="12" t="n"/>
      <c r="O42" s="13" t="n"/>
      <c r="P42" s="13">
        <f>IF(F42="","",IF(COUNTIF('원료수불부'!$B$4:$B$503,F42)=0,"수불부에 없음",""))</f>
        <v/>
      </c>
      <c r="Q42" s="12" t="n"/>
    </row>
    <row r="43">
      <c r="A43" s="11" t="n"/>
      <c r="B43" s="12" t="n"/>
      <c r="C43" s="13" t="n"/>
      <c r="D43" s="14" t="n"/>
      <c r="E43" s="13" t="n"/>
      <c r="F43" s="12" t="n"/>
      <c r="G43" s="14" t="n"/>
      <c r="H43" s="13" t="n"/>
      <c r="I43" s="13" t="n"/>
      <c r="J43" s="12" t="n"/>
      <c r="K43" s="13" t="n"/>
      <c r="L43" s="13" t="n"/>
      <c r="M43" s="13" t="n"/>
      <c r="N43" s="12" t="n"/>
      <c r="O43" s="13" t="n"/>
      <c r="P43" s="13">
        <f>IF(F43="","",IF(COUNTIF('원료수불부'!$B$4:$B$503,F43)=0,"수불부에 없음",""))</f>
        <v/>
      </c>
      <c r="Q43" s="12" t="n"/>
    </row>
    <row r="44">
      <c r="A44" s="11" t="n"/>
      <c r="B44" s="12" t="n"/>
      <c r="C44" s="13" t="n"/>
      <c r="D44" s="14" t="n"/>
      <c r="E44" s="13" t="n"/>
      <c r="F44" s="12" t="n"/>
      <c r="G44" s="14" t="n"/>
      <c r="H44" s="13" t="n"/>
      <c r="I44" s="13" t="n"/>
      <c r="J44" s="12" t="n"/>
      <c r="K44" s="13" t="n"/>
      <c r="L44" s="13" t="n"/>
      <c r="M44" s="13" t="n"/>
      <c r="N44" s="12" t="n"/>
      <c r="O44" s="13" t="n"/>
      <c r="P44" s="13">
        <f>IF(F44="","",IF(COUNTIF('원료수불부'!$B$4:$B$503,F44)=0,"수불부에 없음",""))</f>
        <v/>
      </c>
      <c r="Q44" s="12" t="n"/>
    </row>
    <row r="45">
      <c r="A45" s="11" t="n"/>
      <c r="B45" s="12" t="n"/>
      <c r="C45" s="13" t="n"/>
      <c r="D45" s="14" t="n"/>
      <c r="E45" s="13" t="n"/>
      <c r="F45" s="12" t="n"/>
      <c r="G45" s="14" t="n"/>
      <c r="H45" s="13" t="n"/>
      <c r="I45" s="13" t="n"/>
      <c r="J45" s="12" t="n"/>
      <c r="K45" s="13" t="n"/>
      <c r="L45" s="13" t="n"/>
      <c r="M45" s="13" t="n"/>
      <c r="N45" s="12" t="n"/>
      <c r="O45" s="13" t="n"/>
      <c r="P45" s="13">
        <f>IF(F45="","",IF(COUNTIF('원료수불부'!$B$4:$B$503,F45)=0,"수불부에 없음",""))</f>
        <v/>
      </c>
      <c r="Q45" s="12" t="n"/>
    </row>
    <row r="46">
      <c r="A46" s="11" t="n"/>
      <c r="B46" s="12" t="n"/>
      <c r="C46" s="13" t="n"/>
      <c r="D46" s="14" t="n"/>
      <c r="E46" s="13" t="n"/>
      <c r="F46" s="12" t="n"/>
      <c r="G46" s="14" t="n"/>
      <c r="H46" s="13" t="n"/>
      <c r="I46" s="13" t="n"/>
      <c r="J46" s="12" t="n"/>
      <c r="K46" s="13" t="n"/>
      <c r="L46" s="13" t="n"/>
      <c r="M46" s="13" t="n"/>
      <c r="N46" s="12" t="n"/>
      <c r="O46" s="13" t="n"/>
      <c r="P46" s="13">
        <f>IF(F46="","",IF(COUNTIF('원료수불부'!$B$4:$B$503,F46)=0,"수불부에 없음",""))</f>
        <v/>
      </c>
      <c r="Q46" s="12" t="n"/>
    </row>
    <row r="47">
      <c r="A47" s="11" t="n"/>
      <c r="B47" s="12" t="n"/>
      <c r="C47" s="13" t="n"/>
      <c r="D47" s="14" t="n"/>
      <c r="E47" s="13" t="n"/>
      <c r="F47" s="12" t="n"/>
      <c r="G47" s="14" t="n"/>
      <c r="H47" s="13" t="n"/>
      <c r="I47" s="13" t="n"/>
      <c r="J47" s="12" t="n"/>
      <c r="K47" s="13" t="n"/>
      <c r="L47" s="13" t="n"/>
      <c r="M47" s="13" t="n"/>
      <c r="N47" s="12" t="n"/>
      <c r="O47" s="13" t="n"/>
      <c r="P47" s="13">
        <f>IF(F47="","",IF(COUNTIF('원료수불부'!$B$4:$B$503,F47)=0,"수불부에 없음",""))</f>
        <v/>
      </c>
      <c r="Q47" s="12" t="n"/>
    </row>
    <row r="48">
      <c r="A48" s="11" t="n"/>
      <c r="B48" s="12" t="n"/>
      <c r="C48" s="13" t="n"/>
      <c r="D48" s="14" t="n"/>
      <c r="E48" s="13" t="n"/>
      <c r="F48" s="12" t="n"/>
      <c r="G48" s="14" t="n"/>
      <c r="H48" s="13" t="n"/>
      <c r="I48" s="13" t="n"/>
      <c r="J48" s="12" t="n"/>
      <c r="K48" s="13" t="n"/>
      <c r="L48" s="13" t="n"/>
      <c r="M48" s="13" t="n"/>
      <c r="N48" s="12" t="n"/>
      <c r="O48" s="13" t="n"/>
      <c r="P48" s="13">
        <f>IF(F48="","",IF(COUNTIF('원료수불부'!$B$4:$B$503,F48)=0,"수불부에 없음",""))</f>
        <v/>
      </c>
      <c r="Q48" s="12" t="n"/>
    </row>
    <row r="49">
      <c r="A49" s="11" t="n"/>
      <c r="B49" s="12" t="n"/>
      <c r="C49" s="13" t="n"/>
      <c r="D49" s="14" t="n"/>
      <c r="E49" s="13" t="n"/>
      <c r="F49" s="12" t="n"/>
      <c r="G49" s="14" t="n"/>
      <c r="H49" s="13" t="n"/>
      <c r="I49" s="13" t="n"/>
      <c r="J49" s="12" t="n"/>
      <c r="K49" s="13" t="n"/>
      <c r="L49" s="13" t="n"/>
      <c r="M49" s="13" t="n"/>
      <c r="N49" s="12" t="n"/>
      <c r="O49" s="13" t="n"/>
      <c r="P49" s="13">
        <f>IF(F49="","",IF(COUNTIF('원료수불부'!$B$4:$B$503,F49)=0,"수불부에 없음",""))</f>
        <v/>
      </c>
      <c r="Q49" s="12" t="n"/>
    </row>
    <row r="50">
      <c r="A50" s="11" t="n"/>
      <c r="B50" s="12" t="n"/>
      <c r="C50" s="13" t="n"/>
      <c r="D50" s="14" t="n"/>
      <c r="E50" s="13" t="n"/>
      <c r="F50" s="12" t="n"/>
      <c r="G50" s="14" t="n"/>
      <c r="H50" s="13" t="n"/>
      <c r="I50" s="13" t="n"/>
      <c r="J50" s="12" t="n"/>
      <c r="K50" s="13" t="n"/>
      <c r="L50" s="13" t="n"/>
      <c r="M50" s="13" t="n"/>
      <c r="N50" s="12" t="n"/>
      <c r="O50" s="13" t="n"/>
      <c r="P50" s="13">
        <f>IF(F50="","",IF(COUNTIF('원료수불부'!$B$4:$B$503,F50)=0,"수불부에 없음",""))</f>
        <v/>
      </c>
      <c r="Q50" s="12" t="n"/>
    </row>
    <row r="51">
      <c r="A51" s="11" t="n"/>
      <c r="B51" s="12" t="n"/>
      <c r="C51" s="13" t="n"/>
      <c r="D51" s="14" t="n"/>
      <c r="E51" s="13" t="n"/>
      <c r="F51" s="12" t="n"/>
      <c r="G51" s="14" t="n"/>
      <c r="H51" s="13" t="n"/>
      <c r="I51" s="13" t="n"/>
      <c r="J51" s="12" t="n"/>
      <c r="K51" s="13" t="n"/>
      <c r="L51" s="13" t="n"/>
      <c r="M51" s="13" t="n"/>
      <c r="N51" s="12" t="n"/>
      <c r="O51" s="13" t="n"/>
      <c r="P51" s="13">
        <f>IF(F51="","",IF(COUNTIF('원료수불부'!$B$4:$B$503,F51)=0,"수불부에 없음",""))</f>
        <v/>
      </c>
      <c r="Q51" s="12" t="n"/>
    </row>
    <row r="52">
      <c r="A52" s="11" t="n"/>
      <c r="B52" s="12" t="n"/>
      <c r="C52" s="13" t="n"/>
      <c r="D52" s="14" t="n"/>
      <c r="E52" s="13" t="n"/>
      <c r="F52" s="12" t="n"/>
      <c r="G52" s="14" t="n"/>
      <c r="H52" s="13" t="n"/>
      <c r="I52" s="13" t="n"/>
      <c r="J52" s="12" t="n"/>
      <c r="K52" s="13" t="n"/>
      <c r="L52" s="13" t="n"/>
      <c r="M52" s="13" t="n"/>
      <c r="N52" s="12" t="n"/>
      <c r="O52" s="13" t="n"/>
      <c r="P52" s="13">
        <f>IF(F52="","",IF(COUNTIF('원료수불부'!$B$4:$B$503,F52)=0,"수불부에 없음",""))</f>
        <v/>
      </c>
      <c r="Q52" s="12" t="n"/>
    </row>
    <row r="53">
      <c r="A53" s="11" t="n"/>
      <c r="B53" s="12" t="n"/>
      <c r="C53" s="13" t="n"/>
      <c r="D53" s="14" t="n"/>
      <c r="E53" s="13" t="n"/>
      <c r="F53" s="12" t="n"/>
      <c r="G53" s="14" t="n"/>
      <c r="H53" s="13" t="n"/>
      <c r="I53" s="13" t="n"/>
      <c r="J53" s="12" t="n"/>
      <c r="K53" s="13" t="n"/>
      <c r="L53" s="13" t="n"/>
      <c r="M53" s="13" t="n"/>
      <c r="N53" s="12" t="n"/>
      <c r="O53" s="13" t="n"/>
      <c r="P53" s="13">
        <f>IF(F53="","",IF(COUNTIF('원료수불부'!$B$4:$B$503,F53)=0,"수불부에 없음",""))</f>
        <v/>
      </c>
      <c r="Q53" s="12" t="n"/>
    </row>
    <row r="54">
      <c r="A54" s="11" t="n"/>
      <c r="B54" s="12" t="n"/>
      <c r="C54" s="13" t="n"/>
      <c r="D54" s="14" t="n"/>
      <c r="E54" s="13" t="n"/>
      <c r="F54" s="12" t="n"/>
      <c r="G54" s="14" t="n"/>
      <c r="H54" s="13" t="n"/>
      <c r="I54" s="13" t="n"/>
      <c r="J54" s="12" t="n"/>
      <c r="K54" s="13" t="n"/>
      <c r="L54" s="13" t="n"/>
      <c r="M54" s="13" t="n"/>
      <c r="N54" s="12" t="n"/>
      <c r="O54" s="13" t="n"/>
      <c r="P54" s="13">
        <f>IF(F54="","",IF(COUNTIF('원료수불부'!$B$4:$B$503,F54)=0,"수불부에 없음",""))</f>
        <v/>
      </c>
      <c r="Q54" s="12" t="n"/>
    </row>
    <row r="55">
      <c r="A55" s="11" t="n"/>
      <c r="B55" s="12" t="n"/>
      <c r="C55" s="13" t="n"/>
      <c r="D55" s="14" t="n"/>
      <c r="E55" s="13" t="n"/>
      <c r="F55" s="12" t="n"/>
      <c r="G55" s="14" t="n"/>
      <c r="H55" s="13" t="n"/>
      <c r="I55" s="13" t="n"/>
      <c r="J55" s="12" t="n"/>
      <c r="K55" s="13" t="n"/>
      <c r="L55" s="13" t="n"/>
      <c r="M55" s="13" t="n"/>
      <c r="N55" s="12" t="n"/>
      <c r="O55" s="13" t="n"/>
      <c r="P55" s="13">
        <f>IF(F55="","",IF(COUNTIF('원료수불부'!$B$4:$B$503,F55)=0,"수불부에 없음",""))</f>
        <v/>
      </c>
      <c r="Q55" s="12" t="n"/>
    </row>
    <row r="56">
      <c r="A56" s="11" t="n"/>
      <c r="B56" s="12" t="n"/>
      <c r="C56" s="13" t="n"/>
      <c r="D56" s="14" t="n"/>
      <c r="E56" s="13" t="n"/>
      <c r="F56" s="12" t="n"/>
      <c r="G56" s="14" t="n"/>
      <c r="H56" s="13" t="n"/>
      <c r="I56" s="13" t="n"/>
      <c r="J56" s="12" t="n"/>
      <c r="K56" s="13" t="n"/>
      <c r="L56" s="13" t="n"/>
      <c r="M56" s="13" t="n"/>
      <c r="N56" s="12" t="n"/>
      <c r="O56" s="13" t="n"/>
      <c r="P56" s="13">
        <f>IF(F56="","",IF(COUNTIF('원료수불부'!$B$4:$B$503,F56)=0,"수불부에 없음",""))</f>
        <v/>
      </c>
      <c r="Q56" s="12" t="n"/>
    </row>
    <row r="57">
      <c r="A57" s="11" t="n"/>
      <c r="B57" s="12" t="n"/>
      <c r="C57" s="13" t="n"/>
      <c r="D57" s="14" t="n"/>
      <c r="E57" s="13" t="n"/>
      <c r="F57" s="12" t="n"/>
      <c r="G57" s="14" t="n"/>
      <c r="H57" s="13" t="n"/>
      <c r="I57" s="13" t="n"/>
      <c r="J57" s="12" t="n"/>
      <c r="K57" s="13" t="n"/>
      <c r="L57" s="13" t="n"/>
      <c r="M57" s="13" t="n"/>
      <c r="N57" s="12" t="n"/>
      <c r="O57" s="13" t="n"/>
      <c r="P57" s="13">
        <f>IF(F57="","",IF(COUNTIF('원료수불부'!$B$4:$B$503,F57)=0,"수불부에 없음",""))</f>
        <v/>
      </c>
      <c r="Q57" s="12" t="n"/>
    </row>
    <row r="58">
      <c r="A58" s="11" t="n"/>
      <c r="B58" s="12" t="n"/>
      <c r="C58" s="13" t="n"/>
      <c r="D58" s="14" t="n"/>
      <c r="E58" s="13" t="n"/>
      <c r="F58" s="12" t="n"/>
      <c r="G58" s="14" t="n"/>
      <c r="H58" s="13" t="n"/>
      <c r="I58" s="13" t="n"/>
      <c r="J58" s="12" t="n"/>
      <c r="K58" s="13" t="n"/>
      <c r="L58" s="13" t="n"/>
      <c r="M58" s="13" t="n"/>
      <c r="N58" s="12" t="n"/>
      <c r="O58" s="13" t="n"/>
      <c r="P58" s="13">
        <f>IF(F58="","",IF(COUNTIF('원료수불부'!$B$4:$B$503,F58)=0,"수불부에 없음",""))</f>
        <v/>
      </c>
      <c r="Q58" s="12" t="n"/>
    </row>
    <row r="59">
      <c r="A59" s="11" t="n"/>
      <c r="B59" s="12" t="n"/>
      <c r="C59" s="13" t="n"/>
      <c r="D59" s="14" t="n"/>
      <c r="E59" s="13" t="n"/>
      <c r="F59" s="12" t="n"/>
      <c r="G59" s="14" t="n"/>
      <c r="H59" s="13" t="n"/>
      <c r="I59" s="13" t="n"/>
      <c r="J59" s="12" t="n"/>
      <c r="K59" s="13" t="n"/>
      <c r="L59" s="13" t="n"/>
      <c r="M59" s="13" t="n"/>
      <c r="N59" s="12" t="n"/>
      <c r="O59" s="13" t="n"/>
      <c r="P59" s="13">
        <f>IF(F59="","",IF(COUNTIF('원료수불부'!$B$4:$B$503,F59)=0,"수불부에 없음",""))</f>
        <v/>
      </c>
      <c r="Q59" s="12" t="n"/>
    </row>
    <row r="60">
      <c r="A60" s="11" t="n"/>
      <c r="B60" s="12" t="n"/>
      <c r="C60" s="13" t="n"/>
      <c r="D60" s="14" t="n"/>
      <c r="E60" s="13" t="n"/>
      <c r="F60" s="12" t="n"/>
      <c r="G60" s="14" t="n"/>
      <c r="H60" s="13" t="n"/>
      <c r="I60" s="13" t="n"/>
      <c r="J60" s="12" t="n"/>
      <c r="K60" s="13" t="n"/>
      <c r="L60" s="13" t="n"/>
      <c r="M60" s="13" t="n"/>
      <c r="N60" s="12" t="n"/>
      <c r="O60" s="13" t="n"/>
      <c r="P60" s="13">
        <f>IF(F60="","",IF(COUNTIF('원료수불부'!$B$4:$B$503,F60)=0,"수불부에 없음",""))</f>
        <v/>
      </c>
      <c r="Q60" s="12" t="n"/>
    </row>
    <row r="61">
      <c r="A61" s="11" t="n"/>
      <c r="B61" s="12" t="n"/>
      <c r="C61" s="13" t="n"/>
      <c r="D61" s="14" t="n"/>
      <c r="E61" s="13" t="n"/>
      <c r="F61" s="12" t="n"/>
      <c r="G61" s="14" t="n"/>
      <c r="H61" s="13" t="n"/>
      <c r="I61" s="13" t="n"/>
      <c r="J61" s="12" t="n"/>
      <c r="K61" s="13" t="n"/>
      <c r="L61" s="13" t="n"/>
      <c r="M61" s="13" t="n"/>
      <c r="N61" s="12" t="n"/>
      <c r="O61" s="13" t="n"/>
      <c r="P61" s="13">
        <f>IF(F61="","",IF(COUNTIF('원료수불부'!$B$4:$B$503,F61)=0,"수불부에 없음",""))</f>
        <v/>
      </c>
      <c r="Q61" s="12" t="n"/>
    </row>
    <row r="62">
      <c r="A62" s="11" t="n"/>
      <c r="B62" s="12" t="n"/>
      <c r="C62" s="13" t="n"/>
      <c r="D62" s="14" t="n"/>
      <c r="E62" s="13" t="n"/>
      <c r="F62" s="12" t="n"/>
      <c r="G62" s="14" t="n"/>
      <c r="H62" s="13" t="n"/>
      <c r="I62" s="13" t="n"/>
      <c r="J62" s="12" t="n"/>
      <c r="K62" s="13" t="n"/>
      <c r="L62" s="13" t="n"/>
      <c r="M62" s="13" t="n"/>
      <c r="N62" s="12" t="n"/>
      <c r="O62" s="13" t="n"/>
      <c r="P62" s="13">
        <f>IF(F62="","",IF(COUNTIF('원료수불부'!$B$4:$B$503,F62)=0,"수불부에 없음",""))</f>
        <v/>
      </c>
      <c r="Q62" s="12" t="n"/>
    </row>
    <row r="63">
      <c r="A63" s="11" t="n"/>
      <c r="B63" s="12" t="n"/>
      <c r="C63" s="13" t="n"/>
      <c r="D63" s="14" t="n"/>
      <c r="E63" s="13" t="n"/>
      <c r="F63" s="12" t="n"/>
      <c r="G63" s="14" t="n"/>
      <c r="H63" s="13" t="n"/>
      <c r="I63" s="13" t="n"/>
      <c r="J63" s="12" t="n"/>
      <c r="K63" s="13" t="n"/>
      <c r="L63" s="13" t="n"/>
      <c r="M63" s="13" t="n"/>
      <c r="N63" s="12" t="n"/>
      <c r="O63" s="13" t="n"/>
      <c r="P63" s="13">
        <f>IF(F63="","",IF(COUNTIF('원료수불부'!$B$4:$B$503,F63)=0,"수불부에 없음",""))</f>
        <v/>
      </c>
      <c r="Q63" s="12" t="n"/>
    </row>
    <row r="64">
      <c r="A64" s="11" t="n"/>
      <c r="B64" s="12" t="n"/>
      <c r="C64" s="13" t="n"/>
      <c r="D64" s="14" t="n"/>
      <c r="E64" s="13" t="n"/>
      <c r="F64" s="12" t="n"/>
      <c r="G64" s="14" t="n"/>
      <c r="H64" s="13" t="n"/>
      <c r="I64" s="13" t="n"/>
      <c r="J64" s="12" t="n"/>
      <c r="K64" s="13" t="n"/>
      <c r="L64" s="13" t="n"/>
      <c r="M64" s="13" t="n"/>
      <c r="N64" s="12" t="n"/>
      <c r="O64" s="13" t="n"/>
      <c r="P64" s="13">
        <f>IF(F64="","",IF(COUNTIF('원료수불부'!$B$4:$B$503,F64)=0,"수불부에 없음",""))</f>
        <v/>
      </c>
      <c r="Q64" s="12" t="n"/>
    </row>
    <row r="65">
      <c r="A65" s="11" t="n"/>
      <c r="B65" s="12" t="n"/>
      <c r="C65" s="13" t="n"/>
      <c r="D65" s="14" t="n"/>
      <c r="E65" s="13" t="n"/>
      <c r="F65" s="12" t="n"/>
      <c r="G65" s="14" t="n"/>
      <c r="H65" s="13" t="n"/>
      <c r="I65" s="13" t="n"/>
      <c r="J65" s="12" t="n"/>
      <c r="K65" s="13" t="n"/>
      <c r="L65" s="13" t="n"/>
      <c r="M65" s="13" t="n"/>
      <c r="N65" s="12" t="n"/>
      <c r="O65" s="13" t="n"/>
      <c r="P65" s="13">
        <f>IF(F65="","",IF(COUNTIF('원료수불부'!$B$4:$B$503,F65)=0,"수불부에 없음",""))</f>
        <v/>
      </c>
      <c r="Q65" s="12" t="n"/>
    </row>
    <row r="66">
      <c r="A66" s="11" t="n"/>
      <c r="B66" s="12" t="n"/>
      <c r="C66" s="13" t="n"/>
      <c r="D66" s="14" t="n"/>
      <c r="E66" s="13" t="n"/>
      <c r="F66" s="12" t="n"/>
      <c r="G66" s="14" t="n"/>
      <c r="H66" s="13" t="n"/>
      <c r="I66" s="13" t="n"/>
      <c r="J66" s="12" t="n"/>
      <c r="K66" s="13" t="n"/>
      <c r="L66" s="13" t="n"/>
      <c r="M66" s="13" t="n"/>
      <c r="N66" s="12" t="n"/>
      <c r="O66" s="13" t="n"/>
      <c r="P66" s="13">
        <f>IF(F66="","",IF(COUNTIF('원료수불부'!$B$4:$B$503,F66)=0,"수불부에 없음",""))</f>
        <v/>
      </c>
      <c r="Q66" s="12" t="n"/>
    </row>
    <row r="67">
      <c r="A67" s="11" t="n"/>
      <c r="B67" s="12" t="n"/>
      <c r="C67" s="13" t="n"/>
      <c r="D67" s="14" t="n"/>
      <c r="E67" s="13" t="n"/>
      <c r="F67" s="12" t="n"/>
      <c r="G67" s="14" t="n"/>
      <c r="H67" s="13" t="n"/>
      <c r="I67" s="13" t="n"/>
      <c r="J67" s="12" t="n"/>
      <c r="K67" s="13" t="n"/>
      <c r="L67" s="13" t="n"/>
      <c r="M67" s="13" t="n"/>
      <c r="N67" s="12" t="n"/>
      <c r="O67" s="13" t="n"/>
      <c r="P67" s="13">
        <f>IF(F67="","",IF(COUNTIF('원료수불부'!$B$4:$B$503,F67)=0,"수불부에 없음",""))</f>
        <v/>
      </c>
      <c r="Q67" s="12" t="n"/>
    </row>
    <row r="68">
      <c r="A68" s="11" t="n"/>
      <c r="B68" s="12" t="n"/>
      <c r="C68" s="13" t="n"/>
      <c r="D68" s="14" t="n"/>
      <c r="E68" s="13" t="n"/>
      <c r="F68" s="12" t="n"/>
      <c r="G68" s="14" t="n"/>
      <c r="H68" s="13" t="n"/>
      <c r="I68" s="13" t="n"/>
      <c r="J68" s="12" t="n"/>
      <c r="K68" s="13" t="n"/>
      <c r="L68" s="13" t="n"/>
      <c r="M68" s="13" t="n"/>
      <c r="N68" s="12" t="n"/>
      <c r="O68" s="13" t="n"/>
      <c r="P68" s="13">
        <f>IF(F68="","",IF(COUNTIF('원료수불부'!$B$4:$B$503,F68)=0,"수불부에 없음",""))</f>
        <v/>
      </c>
      <c r="Q68" s="12" t="n"/>
    </row>
    <row r="69">
      <c r="A69" s="11" t="n"/>
      <c r="B69" s="12" t="n"/>
      <c r="C69" s="13" t="n"/>
      <c r="D69" s="14" t="n"/>
      <c r="E69" s="13" t="n"/>
      <c r="F69" s="12" t="n"/>
      <c r="G69" s="14" t="n"/>
      <c r="H69" s="13" t="n"/>
      <c r="I69" s="13" t="n"/>
      <c r="J69" s="12" t="n"/>
      <c r="K69" s="13" t="n"/>
      <c r="L69" s="13" t="n"/>
      <c r="M69" s="13" t="n"/>
      <c r="N69" s="12" t="n"/>
      <c r="O69" s="13" t="n"/>
      <c r="P69" s="13">
        <f>IF(F69="","",IF(COUNTIF('원료수불부'!$B$4:$B$503,F69)=0,"수불부에 없음",""))</f>
        <v/>
      </c>
      <c r="Q69" s="12" t="n"/>
    </row>
    <row r="70">
      <c r="A70" s="11" t="n"/>
      <c r="B70" s="12" t="n"/>
      <c r="C70" s="13" t="n"/>
      <c r="D70" s="14" t="n"/>
      <c r="E70" s="13" t="n"/>
      <c r="F70" s="12" t="n"/>
      <c r="G70" s="14" t="n"/>
      <c r="H70" s="13" t="n"/>
      <c r="I70" s="13" t="n"/>
      <c r="J70" s="12" t="n"/>
      <c r="K70" s="13" t="n"/>
      <c r="L70" s="13" t="n"/>
      <c r="M70" s="13" t="n"/>
      <c r="N70" s="12" t="n"/>
      <c r="O70" s="13" t="n"/>
      <c r="P70" s="13">
        <f>IF(F70="","",IF(COUNTIF('원료수불부'!$B$4:$B$503,F70)=0,"수불부에 없음",""))</f>
        <v/>
      </c>
      <c r="Q70" s="12" t="n"/>
    </row>
    <row r="71">
      <c r="A71" s="11" t="n"/>
      <c r="B71" s="12" t="n"/>
      <c r="C71" s="13" t="n"/>
      <c r="D71" s="14" t="n"/>
      <c r="E71" s="13" t="n"/>
      <c r="F71" s="12" t="n"/>
      <c r="G71" s="14" t="n"/>
      <c r="H71" s="13" t="n"/>
      <c r="I71" s="13" t="n"/>
      <c r="J71" s="12" t="n"/>
      <c r="K71" s="13" t="n"/>
      <c r="L71" s="13" t="n"/>
      <c r="M71" s="13" t="n"/>
      <c r="N71" s="12" t="n"/>
      <c r="O71" s="13" t="n"/>
      <c r="P71" s="13">
        <f>IF(F71="","",IF(COUNTIF('원료수불부'!$B$4:$B$503,F71)=0,"수불부에 없음",""))</f>
        <v/>
      </c>
      <c r="Q71" s="12" t="n"/>
    </row>
    <row r="72">
      <c r="A72" s="11" t="n"/>
      <c r="B72" s="12" t="n"/>
      <c r="C72" s="13" t="n"/>
      <c r="D72" s="14" t="n"/>
      <c r="E72" s="13" t="n"/>
      <c r="F72" s="12" t="n"/>
      <c r="G72" s="14" t="n"/>
      <c r="H72" s="13" t="n"/>
      <c r="I72" s="13" t="n"/>
      <c r="J72" s="12" t="n"/>
      <c r="K72" s="13" t="n"/>
      <c r="L72" s="13" t="n"/>
      <c r="M72" s="13" t="n"/>
      <c r="N72" s="12" t="n"/>
      <c r="O72" s="13" t="n"/>
      <c r="P72" s="13">
        <f>IF(F72="","",IF(COUNTIF('원료수불부'!$B$4:$B$503,F72)=0,"수불부에 없음",""))</f>
        <v/>
      </c>
      <c r="Q72" s="12" t="n"/>
    </row>
    <row r="73">
      <c r="A73" s="11" t="n"/>
      <c r="B73" s="12" t="n"/>
      <c r="C73" s="13" t="n"/>
      <c r="D73" s="14" t="n"/>
      <c r="E73" s="13" t="n"/>
      <c r="F73" s="12" t="n"/>
      <c r="G73" s="14" t="n"/>
      <c r="H73" s="13" t="n"/>
      <c r="I73" s="13" t="n"/>
      <c r="J73" s="12" t="n"/>
      <c r="K73" s="13" t="n"/>
      <c r="L73" s="13" t="n"/>
      <c r="M73" s="13" t="n"/>
      <c r="N73" s="12" t="n"/>
      <c r="O73" s="13" t="n"/>
      <c r="P73" s="13">
        <f>IF(F73="","",IF(COUNTIF('원료수불부'!$B$4:$B$503,F73)=0,"수불부에 없음",""))</f>
        <v/>
      </c>
      <c r="Q73" s="12" t="n"/>
    </row>
    <row r="74">
      <c r="A74" s="11" t="n"/>
      <c r="B74" s="12" t="n"/>
      <c r="C74" s="13" t="n"/>
      <c r="D74" s="14" t="n"/>
      <c r="E74" s="13" t="n"/>
      <c r="F74" s="12" t="n"/>
      <c r="G74" s="14" t="n"/>
      <c r="H74" s="13" t="n"/>
      <c r="I74" s="13" t="n"/>
      <c r="J74" s="12" t="n"/>
      <c r="K74" s="13" t="n"/>
      <c r="L74" s="13" t="n"/>
      <c r="M74" s="13" t="n"/>
      <c r="N74" s="12" t="n"/>
      <c r="O74" s="13" t="n"/>
      <c r="P74" s="13">
        <f>IF(F74="","",IF(COUNTIF('원료수불부'!$B$4:$B$503,F74)=0,"수불부에 없음",""))</f>
        <v/>
      </c>
      <c r="Q74" s="12" t="n"/>
    </row>
    <row r="75">
      <c r="A75" s="11" t="n"/>
      <c r="B75" s="12" t="n"/>
      <c r="C75" s="13" t="n"/>
      <c r="D75" s="14" t="n"/>
      <c r="E75" s="13" t="n"/>
      <c r="F75" s="12" t="n"/>
      <c r="G75" s="14" t="n"/>
      <c r="H75" s="13" t="n"/>
      <c r="I75" s="13" t="n"/>
      <c r="J75" s="12" t="n"/>
      <c r="K75" s="13" t="n"/>
      <c r="L75" s="13" t="n"/>
      <c r="M75" s="13" t="n"/>
      <c r="N75" s="12" t="n"/>
      <c r="O75" s="13" t="n"/>
      <c r="P75" s="13">
        <f>IF(F75="","",IF(COUNTIF('원료수불부'!$B$4:$B$503,F75)=0,"수불부에 없음",""))</f>
        <v/>
      </c>
      <c r="Q75" s="12" t="n"/>
    </row>
    <row r="76">
      <c r="A76" s="11" t="n"/>
      <c r="B76" s="12" t="n"/>
      <c r="C76" s="13" t="n"/>
      <c r="D76" s="14" t="n"/>
      <c r="E76" s="13" t="n"/>
      <c r="F76" s="12" t="n"/>
      <c r="G76" s="14" t="n"/>
      <c r="H76" s="13" t="n"/>
      <c r="I76" s="13" t="n"/>
      <c r="J76" s="12" t="n"/>
      <c r="K76" s="13" t="n"/>
      <c r="L76" s="13" t="n"/>
      <c r="M76" s="13" t="n"/>
      <c r="N76" s="12" t="n"/>
      <c r="O76" s="13" t="n"/>
      <c r="P76" s="13">
        <f>IF(F76="","",IF(COUNTIF('원료수불부'!$B$4:$B$503,F76)=0,"수불부에 없음",""))</f>
        <v/>
      </c>
      <c r="Q76" s="12" t="n"/>
    </row>
    <row r="77">
      <c r="A77" s="11" t="n"/>
      <c r="B77" s="12" t="n"/>
      <c r="C77" s="13" t="n"/>
      <c r="D77" s="14" t="n"/>
      <c r="E77" s="13" t="n"/>
      <c r="F77" s="12" t="n"/>
      <c r="G77" s="14" t="n"/>
      <c r="H77" s="13" t="n"/>
      <c r="I77" s="13" t="n"/>
      <c r="J77" s="12" t="n"/>
      <c r="K77" s="13" t="n"/>
      <c r="L77" s="13" t="n"/>
      <c r="M77" s="13" t="n"/>
      <c r="N77" s="12" t="n"/>
      <c r="O77" s="13" t="n"/>
      <c r="P77" s="13">
        <f>IF(F77="","",IF(COUNTIF('원료수불부'!$B$4:$B$503,F77)=0,"수불부에 없음",""))</f>
        <v/>
      </c>
      <c r="Q77" s="12" t="n"/>
    </row>
    <row r="78">
      <c r="A78" s="11" t="n"/>
      <c r="B78" s="12" t="n"/>
      <c r="C78" s="13" t="n"/>
      <c r="D78" s="14" t="n"/>
      <c r="E78" s="13" t="n"/>
      <c r="F78" s="12" t="n"/>
      <c r="G78" s="14" t="n"/>
      <c r="H78" s="13" t="n"/>
      <c r="I78" s="13" t="n"/>
      <c r="J78" s="12" t="n"/>
      <c r="K78" s="13" t="n"/>
      <c r="L78" s="13" t="n"/>
      <c r="M78" s="13" t="n"/>
      <c r="N78" s="12" t="n"/>
      <c r="O78" s="13" t="n"/>
      <c r="P78" s="13">
        <f>IF(F78="","",IF(COUNTIF('원료수불부'!$B$4:$B$503,F78)=0,"수불부에 없음",""))</f>
        <v/>
      </c>
      <c r="Q78" s="12" t="n"/>
    </row>
    <row r="79">
      <c r="A79" s="11" t="n"/>
      <c r="B79" s="12" t="n"/>
      <c r="C79" s="13" t="n"/>
      <c r="D79" s="14" t="n"/>
      <c r="E79" s="13" t="n"/>
      <c r="F79" s="12" t="n"/>
      <c r="G79" s="14" t="n"/>
      <c r="H79" s="13" t="n"/>
      <c r="I79" s="13" t="n"/>
      <c r="J79" s="12" t="n"/>
      <c r="K79" s="13" t="n"/>
      <c r="L79" s="13" t="n"/>
      <c r="M79" s="13" t="n"/>
      <c r="N79" s="12" t="n"/>
      <c r="O79" s="13" t="n"/>
      <c r="P79" s="13">
        <f>IF(F79="","",IF(COUNTIF('원료수불부'!$B$4:$B$503,F79)=0,"수불부에 없음",""))</f>
        <v/>
      </c>
      <c r="Q79" s="12" t="n"/>
    </row>
    <row r="80">
      <c r="A80" s="11" t="n"/>
      <c r="B80" s="12" t="n"/>
      <c r="C80" s="13" t="n"/>
      <c r="D80" s="14" t="n"/>
      <c r="E80" s="13" t="n"/>
      <c r="F80" s="12" t="n"/>
      <c r="G80" s="14" t="n"/>
      <c r="H80" s="13" t="n"/>
      <c r="I80" s="13" t="n"/>
      <c r="J80" s="12" t="n"/>
      <c r="K80" s="13" t="n"/>
      <c r="L80" s="13" t="n"/>
      <c r="M80" s="13" t="n"/>
      <c r="N80" s="12" t="n"/>
      <c r="O80" s="13" t="n"/>
      <c r="P80" s="13">
        <f>IF(F80="","",IF(COUNTIF('원료수불부'!$B$4:$B$503,F80)=0,"수불부에 없음",""))</f>
        <v/>
      </c>
      <c r="Q80" s="12" t="n"/>
    </row>
    <row r="81">
      <c r="A81" s="11" t="n"/>
      <c r="B81" s="12" t="n"/>
      <c r="C81" s="13" t="n"/>
      <c r="D81" s="14" t="n"/>
      <c r="E81" s="13" t="n"/>
      <c r="F81" s="12" t="n"/>
      <c r="G81" s="14" t="n"/>
      <c r="H81" s="13" t="n"/>
      <c r="I81" s="13" t="n"/>
      <c r="J81" s="12" t="n"/>
      <c r="K81" s="13" t="n"/>
      <c r="L81" s="13" t="n"/>
      <c r="M81" s="13" t="n"/>
      <c r="N81" s="12" t="n"/>
      <c r="O81" s="13" t="n"/>
      <c r="P81" s="13">
        <f>IF(F81="","",IF(COUNTIF('원료수불부'!$B$4:$B$503,F81)=0,"수불부에 없음",""))</f>
        <v/>
      </c>
      <c r="Q81" s="12" t="n"/>
    </row>
    <row r="82">
      <c r="A82" s="11" t="n"/>
      <c r="B82" s="12" t="n"/>
      <c r="C82" s="13" t="n"/>
      <c r="D82" s="14" t="n"/>
      <c r="E82" s="13" t="n"/>
      <c r="F82" s="12" t="n"/>
      <c r="G82" s="14" t="n"/>
      <c r="H82" s="13" t="n"/>
      <c r="I82" s="13" t="n"/>
      <c r="J82" s="12" t="n"/>
      <c r="K82" s="13" t="n"/>
      <c r="L82" s="13" t="n"/>
      <c r="M82" s="13" t="n"/>
      <c r="N82" s="12" t="n"/>
      <c r="O82" s="13" t="n"/>
      <c r="P82" s="13">
        <f>IF(F82="","",IF(COUNTIF('원료수불부'!$B$4:$B$503,F82)=0,"수불부에 없음",""))</f>
        <v/>
      </c>
      <c r="Q82" s="12" t="n"/>
    </row>
    <row r="83">
      <c r="A83" s="11" t="n"/>
      <c r="B83" s="12" t="n"/>
      <c r="C83" s="13" t="n"/>
      <c r="D83" s="14" t="n"/>
      <c r="E83" s="13" t="n"/>
      <c r="F83" s="12" t="n"/>
      <c r="G83" s="14" t="n"/>
      <c r="H83" s="13" t="n"/>
      <c r="I83" s="13" t="n"/>
      <c r="J83" s="12" t="n"/>
      <c r="K83" s="13" t="n"/>
      <c r="L83" s="13" t="n"/>
      <c r="M83" s="13" t="n"/>
      <c r="N83" s="12" t="n"/>
      <c r="O83" s="13" t="n"/>
      <c r="P83" s="13">
        <f>IF(F83="","",IF(COUNTIF('원료수불부'!$B$4:$B$503,F83)=0,"수불부에 없음",""))</f>
        <v/>
      </c>
      <c r="Q83" s="12" t="n"/>
    </row>
    <row r="84">
      <c r="A84" s="11" t="n"/>
      <c r="B84" s="12" t="n"/>
      <c r="C84" s="13" t="n"/>
      <c r="D84" s="14" t="n"/>
      <c r="E84" s="13" t="n"/>
      <c r="F84" s="12" t="n"/>
      <c r="G84" s="14" t="n"/>
      <c r="H84" s="13" t="n"/>
      <c r="I84" s="13" t="n"/>
      <c r="J84" s="12" t="n"/>
      <c r="K84" s="13" t="n"/>
      <c r="L84" s="13" t="n"/>
      <c r="M84" s="13" t="n"/>
      <c r="N84" s="12" t="n"/>
      <c r="O84" s="13" t="n"/>
      <c r="P84" s="13">
        <f>IF(F84="","",IF(COUNTIF('원료수불부'!$B$4:$B$503,F84)=0,"수불부에 없음",""))</f>
        <v/>
      </c>
      <c r="Q84" s="12" t="n"/>
    </row>
    <row r="85">
      <c r="A85" s="11" t="n"/>
      <c r="B85" s="12" t="n"/>
      <c r="C85" s="13" t="n"/>
      <c r="D85" s="14" t="n"/>
      <c r="E85" s="13" t="n"/>
      <c r="F85" s="12" t="n"/>
      <c r="G85" s="14" t="n"/>
      <c r="H85" s="13" t="n"/>
      <c r="I85" s="13" t="n"/>
      <c r="J85" s="12" t="n"/>
      <c r="K85" s="13" t="n"/>
      <c r="L85" s="13" t="n"/>
      <c r="M85" s="13" t="n"/>
      <c r="N85" s="12" t="n"/>
      <c r="O85" s="13" t="n"/>
      <c r="P85" s="13">
        <f>IF(F85="","",IF(COUNTIF('원료수불부'!$B$4:$B$503,F85)=0,"수불부에 없음",""))</f>
        <v/>
      </c>
      <c r="Q85" s="12" t="n"/>
    </row>
    <row r="86">
      <c r="A86" s="11" t="n"/>
      <c r="B86" s="12" t="n"/>
      <c r="C86" s="13" t="n"/>
      <c r="D86" s="14" t="n"/>
      <c r="E86" s="13" t="n"/>
      <c r="F86" s="12" t="n"/>
      <c r="G86" s="14" t="n"/>
      <c r="H86" s="13" t="n"/>
      <c r="I86" s="13" t="n"/>
      <c r="J86" s="12" t="n"/>
      <c r="K86" s="13" t="n"/>
      <c r="L86" s="13" t="n"/>
      <c r="M86" s="13" t="n"/>
      <c r="N86" s="12" t="n"/>
      <c r="O86" s="13" t="n"/>
      <c r="P86" s="13">
        <f>IF(F86="","",IF(COUNTIF('원료수불부'!$B$4:$B$503,F86)=0,"수불부에 없음",""))</f>
        <v/>
      </c>
      <c r="Q86" s="12" t="n"/>
    </row>
    <row r="87">
      <c r="A87" s="11" t="n"/>
      <c r="B87" s="12" t="n"/>
      <c r="C87" s="13" t="n"/>
      <c r="D87" s="14" t="n"/>
      <c r="E87" s="13" t="n"/>
      <c r="F87" s="12" t="n"/>
      <c r="G87" s="14" t="n"/>
      <c r="H87" s="13" t="n"/>
      <c r="I87" s="13" t="n"/>
      <c r="J87" s="12" t="n"/>
      <c r="K87" s="13" t="n"/>
      <c r="L87" s="13" t="n"/>
      <c r="M87" s="13" t="n"/>
      <c r="N87" s="12" t="n"/>
      <c r="O87" s="13" t="n"/>
      <c r="P87" s="13">
        <f>IF(F87="","",IF(COUNTIF('원료수불부'!$B$4:$B$503,F87)=0,"수불부에 없음",""))</f>
        <v/>
      </c>
      <c r="Q87" s="12" t="n"/>
    </row>
    <row r="88">
      <c r="A88" s="11" t="n"/>
      <c r="B88" s="12" t="n"/>
      <c r="C88" s="13" t="n"/>
      <c r="D88" s="14" t="n"/>
      <c r="E88" s="13" t="n"/>
      <c r="F88" s="12" t="n"/>
      <c r="G88" s="14" t="n"/>
      <c r="H88" s="13" t="n"/>
      <c r="I88" s="13" t="n"/>
      <c r="J88" s="12" t="n"/>
      <c r="K88" s="13" t="n"/>
      <c r="L88" s="13" t="n"/>
      <c r="M88" s="13" t="n"/>
      <c r="N88" s="12" t="n"/>
      <c r="O88" s="13" t="n"/>
      <c r="P88" s="13">
        <f>IF(F88="","",IF(COUNTIF('원료수불부'!$B$4:$B$503,F88)=0,"수불부에 없음",""))</f>
        <v/>
      </c>
      <c r="Q88" s="12" t="n"/>
    </row>
    <row r="89">
      <c r="A89" s="11" t="n"/>
      <c r="B89" s="12" t="n"/>
      <c r="C89" s="13" t="n"/>
      <c r="D89" s="14" t="n"/>
      <c r="E89" s="13" t="n"/>
      <c r="F89" s="12" t="n"/>
      <c r="G89" s="14" t="n"/>
      <c r="H89" s="13" t="n"/>
      <c r="I89" s="13" t="n"/>
      <c r="J89" s="12" t="n"/>
      <c r="K89" s="13" t="n"/>
      <c r="L89" s="13" t="n"/>
      <c r="M89" s="13" t="n"/>
      <c r="N89" s="12" t="n"/>
      <c r="O89" s="13" t="n"/>
      <c r="P89" s="13">
        <f>IF(F89="","",IF(COUNTIF('원료수불부'!$B$4:$B$503,F89)=0,"수불부에 없음",""))</f>
        <v/>
      </c>
      <c r="Q89" s="12" t="n"/>
    </row>
    <row r="90">
      <c r="A90" s="11" t="n"/>
      <c r="B90" s="12" t="n"/>
      <c r="C90" s="13" t="n"/>
      <c r="D90" s="14" t="n"/>
      <c r="E90" s="13" t="n"/>
      <c r="F90" s="12" t="n"/>
      <c r="G90" s="14" t="n"/>
      <c r="H90" s="13" t="n"/>
      <c r="I90" s="13" t="n"/>
      <c r="J90" s="12" t="n"/>
      <c r="K90" s="13" t="n"/>
      <c r="L90" s="13" t="n"/>
      <c r="M90" s="13" t="n"/>
      <c r="N90" s="12" t="n"/>
      <c r="O90" s="13" t="n"/>
      <c r="P90" s="13">
        <f>IF(F90="","",IF(COUNTIF('원료수불부'!$B$4:$B$503,F90)=0,"수불부에 없음",""))</f>
        <v/>
      </c>
      <c r="Q90" s="12" t="n"/>
    </row>
    <row r="91">
      <c r="A91" s="11" t="n"/>
      <c r="B91" s="12" t="n"/>
      <c r="C91" s="13" t="n"/>
      <c r="D91" s="14" t="n"/>
      <c r="E91" s="13" t="n"/>
      <c r="F91" s="12" t="n"/>
      <c r="G91" s="14" t="n"/>
      <c r="H91" s="13" t="n"/>
      <c r="I91" s="13" t="n"/>
      <c r="J91" s="12" t="n"/>
      <c r="K91" s="13" t="n"/>
      <c r="L91" s="13" t="n"/>
      <c r="M91" s="13" t="n"/>
      <c r="N91" s="12" t="n"/>
      <c r="O91" s="13" t="n"/>
      <c r="P91" s="13">
        <f>IF(F91="","",IF(COUNTIF('원료수불부'!$B$4:$B$503,F91)=0,"수불부에 없음",""))</f>
        <v/>
      </c>
      <c r="Q91" s="12" t="n"/>
    </row>
    <row r="92">
      <c r="A92" s="11" t="n"/>
      <c r="B92" s="12" t="n"/>
      <c r="C92" s="13" t="n"/>
      <c r="D92" s="14" t="n"/>
      <c r="E92" s="13" t="n"/>
      <c r="F92" s="12" t="n"/>
      <c r="G92" s="14" t="n"/>
      <c r="H92" s="13" t="n"/>
      <c r="I92" s="13" t="n"/>
      <c r="J92" s="12" t="n"/>
      <c r="K92" s="13" t="n"/>
      <c r="L92" s="13" t="n"/>
      <c r="M92" s="13" t="n"/>
      <c r="N92" s="12" t="n"/>
      <c r="O92" s="13" t="n"/>
      <c r="P92" s="13">
        <f>IF(F92="","",IF(COUNTIF('원료수불부'!$B$4:$B$503,F92)=0,"수불부에 없음",""))</f>
        <v/>
      </c>
      <c r="Q92" s="12" t="n"/>
    </row>
    <row r="93">
      <c r="A93" s="11" t="n"/>
      <c r="B93" s="12" t="n"/>
      <c r="C93" s="13" t="n"/>
      <c r="D93" s="14" t="n"/>
      <c r="E93" s="13" t="n"/>
      <c r="F93" s="12" t="n"/>
      <c r="G93" s="14" t="n"/>
      <c r="H93" s="13" t="n"/>
      <c r="I93" s="13" t="n"/>
      <c r="J93" s="12" t="n"/>
      <c r="K93" s="13" t="n"/>
      <c r="L93" s="13" t="n"/>
      <c r="M93" s="13" t="n"/>
      <c r="N93" s="12" t="n"/>
      <c r="O93" s="13" t="n"/>
      <c r="P93" s="13">
        <f>IF(F93="","",IF(COUNTIF('원료수불부'!$B$4:$B$503,F93)=0,"수불부에 없음",""))</f>
        <v/>
      </c>
      <c r="Q93" s="12" t="n"/>
    </row>
    <row r="94">
      <c r="A94" s="11" t="n"/>
      <c r="B94" s="12" t="n"/>
      <c r="C94" s="13" t="n"/>
      <c r="D94" s="14" t="n"/>
      <c r="E94" s="13" t="n"/>
      <c r="F94" s="12" t="n"/>
      <c r="G94" s="14" t="n"/>
      <c r="H94" s="13" t="n"/>
      <c r="I94" s="13" t="n"/>
      <c r="J94" s="12" t="n"/>
      <c r="K94" s="13" t="n"/>
      <c r="L94" s="13" t="n"/>
      <c r="M94" s="13" t="n"/>
      <c r="N94" s="12" t="n"/>
      <c r="O94" s="13" t="n"/>
      <c r="P94" s="13">
        <f>IF(F94="","",IF(COUNTIF('원료수불부'!$B$4:$B$503,F94)=0,"수불부에 없음",""))</f>
        <v/>
      </c>
      <c r="Q94" s="12" t="n"/>
    </row>
    <row r="95">
      <c r="A95" s="11" t="n"/>
      <c r="B95" s="12" t="n"/>
      <c r="C95" s="13" t="n"/>
      <c r="D95" s="14" t="n"/>
      <c r="E95" s="13" t="n"/>
      <c r="F95" s="12" t="n"/>
      <c r="G95" s="14" t="n"/>
      <c r="H95" s="13" t="n"/>
      <c r="I95" s="13" t="n"/>
      <c r="J95" s="12" t="n"/>
      <c r="K95" s="13" t="n"/>
      <c r="L95" s="13" t="n"/>
      <c r="M95" s="13" t="n"/>
      <c r="N95" s="12" t="n"/>
      <c r="O95" s="13" t="n"/>
      <c r="P95" s="13">
        <f>IF(F95="","",IF(COUNTIF('원료수불부'!$B$4:$B$503,F95)=0,"수불부에 없음",""))</f>
        <v/>
      </c>
      <c r="Q95" s="12" t="n"/>
    </row>
    <row r="96">
      <c r="A96" s="11" t="n"/>
      <c r="B96" s="12" t="n"/>
      <c r="C96" s="13" t="n"/>
      <c r="D96" s="14" t="n"/>
      <c r="E96" s="13" t="n"/>
      <c r="F96" s="12" t="n"/>
      <c r="G96" s="14" t="n"/>
      <c r="H96" s="13" t="n"/>
      <c r="I96" s="13" t="n"/>
      <c r="J96" s="12" t="n"/>
      <c r="K96" s="13" t="n"/>
      <c r="L96" s="13" t="n"/>
      <c r="M96" s="13" t="n"/>
      <c r="N96" s="12" t="n"/>
      <c r="O96" s="13" t="n"/>
      <c r="P96" s="13">
        <f>IF(F96="","",IF(COUNTIF('원료수불부'!$B$4:$B$503,F96)=0,"수불부에 없음",""))</f>
        <v/>
      </c>
      <c r="Q96" s="12" t="n"/>
    </row>
    <row r="97">
      <c r="A97" s="11" t="n"/>
      <c r="B97" s="12" t="n"/>
      <c r="C97" s="13" t="n"/>
      <c r="D97" s="14" t="n"/>
      <c r="E97" s="13" t="n"/>
      <c r="F97" s="12" t="n"/>
      <c r="G97" s="14" t="n"/>
      <c r="H97" s="13" t="n"/>
      <c r="I97" s="13" t="n"/>
      <c r="J97" s="12" t="n"/>
      <c r="K97" s="13" t="n"/>
      <c r="L97" s="13" t="n"/>
      <c r="M97" s="13" t="n"/>
      <c r="N97" s="12" t="n"/>
      <c r="O97" s="13" t="n"/>
      <c r="P97" s="13">
        <f>IF(F97="","",IF(COUNTIF('원료수불부'!$B$4:$B$503,F97)=0,"수불부에 없음",""))</f>
        <v/>
      </c>
      <c r="Q97" s="12" t="n"/>
    </row>
    <row r="98">
      <c r="A98" s="11" t="n"/>
      <c r="B98" s="12" t="n"/>
      <c r="C98" s="13" t="n"/>
      <c r="D98" s="14" t="n"/>
      <c r="E98" s="13" t="n"/>
      <c r="F98" s="12" t="n"/>
      <c r="G98" s="14" t="n"/>
      <c r="H98" s="13" t="n"/>
      <c r="I98" s="13" t="n"/>
      <c r="J98" s="12" t="n"/>
      <c r="K98" s="13" t="n"/>
      <c r="L98" s="13" t="n"/>
      <c r="M98" s="13" t="n"/>
      <c r="N98" s="12" t="n"/>
      <c r="O98" s="13" t="n"/>
      <c r="P98" s="13">
        <f>IF(F98="","",IF(COUNTIF('원료수불부'!$B$4:$B$503,F98)=0,"수불부에 없음",""))</f>
        <v/>
      </c>
      <c r="Q98" s="12" t="n"/>
    </row>
    <row r="99">
      <c r="A99" s="11" t="n"/>
      <c r="B99" s="12" t="n"/>
      <c r="C99" s="13" t="n"/>
      <c r="D99" s="14" t="n"/>
      <c r="E99" s="13" t="n"/>
      <c r="F99" s="12" t="n"/>
      <c r="G99" s="14" t="n"/>
      <c r="H99" s="13" t="n"/>
      <c r="I99" s="13" t="n"/>
      <c r="J99" s="12" t="n"/>
      <c r="K99" s="13" t="n"/>
      <c r="L99" s="13" t="n"/>
      <c r="M99" s="13" t="n"/>
      <c r="N99" s="12" t="n"/>
      <c r="O99" s="13" t="n"/>
      <c r="P99" s="13">
        <f>IF(F99="","",IF(COUNTIF('원료수불부'!$B$4:$B$503,F99)=0,"수불부에 없음",""))</f>
        <v/>
      </c>
      <c r="Q99" s="12" t="n"/>
    </row>
    <row r="100">
      <c r="A100" s="11" t="n"/>
      <c r="B100" s="12" t="n"/>
      <c r="C100" s="13" t="n"/>
      <c r="D100" s="14" t="n"/>
      <c r="E100" s="13" t="n"/>
      <c r="F100" s="12" t="n"/>
      <c r="G100" s="14" t="n"/>
      <c r="H100" s="13" t="n"/>
      <c r="I100" s="13" t="n"/>
      <c r="J100" s="12" t="n"/>
      <c r="K100" s="13" t="n"/>
      <c r="L100" s="13" t="n"/>
      <c r="M100" s="13" t="n"/>
      <c r="N100" s="12" t="n"/>
      <c r="O100" s="13" t="n"/>
      <c r="P100" s="13">
        <f>IF(F100="","",IF(COUNTIF('원료수불부'!$B$4:$B$503,F100)=0,"수불부에 없음",""))</f>
        <v/>
      </c>
      <c r="Q100" s="12" t="n"/>
    </row>
    <row r="101">
      <c r="A101" s="11" t="n"/>
      <c r="B101" s="12" t="n"/>
      <c r="C101" s="13" t="n"/>
      <c r="D101" s="14" t="n"/>
      <c r="E101" s="13" t="n"/>
      <c r="F101" s="12" t="n"/>
      <c r="G101" s="14" t="n"/>
      <c r="H101" s="13" t="n"/>
      <c r="I101" s="13" t="n"/>
      <c r="J101" s="12" t="n"/>
      <c r="K101" s="13" t="n"/>
      <c r="L101" s="13" t="n"/>
      <c r="M101" s="13" t="n"/>
      <c r="N101" s="12" t="n"/>
      <c r="O101" s="13" t="n"/>
      <c r="P101" s="13">
        <f>IF(F101="","",IF(COUNTIF('원료수불부'!$B$4:$B$503,F101)=0,"수불부에 없음",""))</f>
        <v/>
      </c>
      <c r="Q101" s="12" t="n"/>
    </row>
    <row r="102">
      <c r="A102" s="11" t="n"/>
      <c r="B102" s="12" t="n"/>
      <c r="C102" s="13" t="n"/>
      <c r="D102" s="14" t="n"/>
      <c r="E102" s="13" t="n"/>
      <c r="F102" s="12" t="n"/>
      <c r="G102" s="14" t="n"/>
      <c r="H102" s="13" t="n"/>
      <c r="I102" s="13" t="n"/>
      <c r="J102" s="12" t="n"/>
      <c r="K102" s="13" t="n"/>
      <c r="L102" s="13" t="n"/>
      <c r="M102" s="13" t="n"/>
      <c r="N102" s="12" t="n"/>
      <c r="O102" s="13" t="n"/>
      <c r="P102" s="13">
        <f>IF(F102="","",IF(COUNTIF('원료수불부'!$B$4:$B$503,F102)=0,"수불부에 없음",""))</f>
        <v/>
      </c>
      <c r="Q102" s="12" t="n"/>
    </row>
    <row r="103">
      <c r="A103" s="11" t="n"/>
      <c r="B103" s="12" t="n"/>
      <c r="C103" s="13" t="n"/>
      <c r="D103" s="14" t="n"/>
      <c r="E103" s="13" t="n"/>
      <c r="F103" s="12" t="n"/>
      <c r="G103" s="14" t="n"/>
      <c r="H103" s="13" t="n"/>
      <c r="I103" s="13" t="n"/>
      <c r="J103" s="12" t="n"/>
      <c r="K103" s="13" t="n"/>
      <c r="L103" s="13" t="n"/>
      <c r="M103" s="13" t="n"/>
      <c r="N103" s="12" t="n"/>
      <c r="O103" s="13" t="n"/>
      <c r="P103" s="13">
        <f>IF(F103="","",IF(COUNTIF('원료수불부'!$B$4:$B$503,F103)=0,"수불부에 없음",""))</f>
        <v/>
      </c>
      <c r="Q103" s="12" t="n"/>
    </row>
    <row r="104">
      <c r="A104" s="11" t="n"/>
      <c r="B104" s="12" t="n"/>
      <c r="C104" s="13" t="n"/>
      <c r="D104" s="14" t="n"/>
      <c r="E104" s="13" t="n"/>
      <c r="F104" s="12" t="n"/>
      <c r="G104" s="14" t="n"/>
      <c r="H104" s="13" t="n"/>
      <c r="I104" s="13" t="n"/>
      <c r="J104" s="12" t="n"/>
      <c r="K104" s="13" t="n"/>
      <c r="L104" s="13" t="n"/>
      <c r="M104" s="13" t="n"/>
      <c r="N104" s="12" t="n"/>
      <c r="O104" s="13" t="n"/>
      <c r="P104" s="13">
        <f>IF(F104="","",IF(COUNTIF('원료수불부'!$B$4:$B$503,F104)=0,"수불부에 없음",""))</f>
        <v/>
      </c>
      <c r="Q104" s="12" t="n"/>
    </row>
    <row r="105">
      <c r="A105" s="11" t="n"/>
      <c r="B105" s="12" t="n"/>
      <c r="C105" s="13" t="n"/>
      <c r="D105" s="14" t="n"/>
      <c r="E105" s="13" t="n"/>
      <c r="F105" s="12" t="n"/>
      <c r="G105" s="14" t="n"/>
      <c r="H105" s="13" t="n"/>
      <c r="I105" s="13" t="n"/>
      <c r="J105" s="12" t="n"/>
      <c r="K105" s="13" t="n"/>
      <c r="L105" s="13" t="n"/>
      <c r="M105" s="13" t="n"/>
      <c r="N105" s="12" t="n"/>
      <c r="O105" s="13" t="n"/>
      <c r="P105" s="13">
        <f>IF(F105="","",IF(COUNTIF('원료수불부'!$B$4:$B$503,F105)=0,"수불부에 없음",""))</f>
        <v/>
      </c>
      <c r="Q105" s="12" t="n"/>
    </row>
    <row r="106">
      <c r="A106" s="11" t="n"/>
      <c r="B106" s="12" t="n"/>
      <c r="C106" s="13" t="n"/>
      <c r="D106" s="14" t="n"/>
      <c r="E106" s="13" t="n"/>
      <c r="F106" s="12" t="n"/>
      <c r="G106" s="14" t="n"/>
      <c r="H106" s="13" t="n"/>
      <c r="I106" s="13" t="n"/>
      <c r="J106" s="12" t="n"/>
      <c r="K106" s="13" t="n"/>
      <c r="L106" s="13" t="n"/>
      <c r="M106" s="13" t="n"/>
      <c r="N106" s="12" t="n"/>
      <c r="O106" s="13" t="n"/>
      <c r="P106" s="13">
        <f>IF(F106="","",IF(COUNTIF('원료수불부'!$B$4:$B$503,F106)=0,"수불부에 없음",""))</f>
        <v/>
      </c>
      <c r="Q106" s="12" t="n"/>
    </row>
    <row r="107">
      <c r="A107" s="11" t="n"/>
      <c r="B107" s="12" t="n"/>
      <c r="C107" s="13" t="n"/>
      <c r="D107" s="14" t="n"/>
      <c r="E107" s="13" t="n"/>
      <c r="F107" s="12" t="n"/>
      <c r="G107" s="14" t="n"/>
      <c r="H107" s="13" t="n"/>
      <c r="I107" s="13" t="n"/>
      <c r="J107" s="12" t="n"/>
      <c r="K107" s="13" t="n"/>
      <c r="L107" s="13" t="n"/>
      <c r="M107" s="13" t="n"/>
      <c r="N107" s="12" t="n"/>
      <c r="O107" s="13" t="n"/>
      <c r="P107" s="13">
        <f>IF(F107="","",IF(COUNTIF('원료수불부'!$B$4:$B$503,F107)=0,"수불부에 없음",""))</f>
        <v/>
      </c>
      <c r="Q107" s="12" t="n"/>
    </row>
    <row r="108">
      <c r="A108" s="11" t="n"/>
      <c r="B108" s="12" t="n"/>
      <c r="C108" s="13" t="n"/>
      <c r="D108" s="14" t="n"/>
      <c r="E108" s="13" t="n"/>
      <c r="F108" s="12" t="n"/>
      <c r="G108" s="14" t="n"/>
      <c r="H108" s="13" t="n"/>
      <c r="I108" s="13" t="n"/>
      <c r="J108" s="12" t="n"/>
      <c r="K108" s="13" t="n"/>
      <c r="L108" s="13" t="n"/>
      <c r="M108" s="13" t="n"/>
      <c r="N108" s="12" t="n"/>
      <c r="O108" s="13" t="n"/>
      <c r="P108" s="13">
        <f>IF(F108="","",IF(COUNTIF('원료수불부'!$B$4:$B$503,F108)=0,"수불부에 없음",""))</f>
        <v/>
      </c>
      <c r="Q108" s="12" t="n"/>
    </row>
    <row r="109">
      <c r="A109" s="11" t="n"/>
      <c r="B109" s="12" t="n"/>
      <c r="C109" s="13" t="n"/>
      <c r="D109" s="14" t="n"/>
      <c r="E109" s="13" t="n"/>
      <c r="F109" s="12" t="n"/>
      <c r="G109" s="14" t="n"/>
      <c r="H109" s="13" t="n"/>
      <c r="I109" s="13" t="n"/>
      <c r="J109" s="12" t="n"/>
      <c r="K109" s="13" t="n"/>
      <c r="L109" s="13" t="n"/>
      <c r="M109" s="13" t="n"/>
      <c r="N109" s="12" t="n"/>
      <c r="O109" s="13" t="n"/>
      <c r="P109" s="13">
        <f>IF(F109="","",IF(COUNTIF('원료수불부'!$B$4:$B$503,F109)=0,"수불부에 없음",""))</f>
        <v/>
      </c>
      <c r="Q109" s="12" t="n"/>
    </row>
    <row r="110">
      <c r="A110" s="11" t="n"/>
      <c r="B110" s="12" t="n"/>
      <c r="C110" s="13" t="n"/>
      <c r="D110" s="14" t="n"/>
      <c r="E110" s="13" t="n"/>
      <c r="F110" s="12" t="n"/>
      <c r="G110" s="14" t="n"/>
      <c r="H110" s="13" t="n"/>
      <c r="I110" s="13" t="n"/>
      <c r="J110" s="12" t="n"/>
      <c r="K110" s="13" t="n"/>
      <c r="L110" s="13" t="n"/>
      <c r="M110" s="13" t="n"/>
      <c r="N110" s="12" t="n"/>
      <c r="O110" s="13" t="n"/>
      <c r="P110" s="13">
        <f>IF(F110="","",IF(COUNTIF('원료수불부'!$B$4:$B$503,F110)=0,"수불부에 없음",""))</f>
        <v/>
      </c>
      <c r="Q110" s="12" t="n"/>
    </row>
    <row r="111">
      <c r="A111" s="11" t="n"/>
      <c r="B111" s="12" t="n"/>
      <c r="C111" s="13" t="n"/>
      <c r="D111" s="14" t="n"/>
      <c r="E111" s="13" t="n"/>
      <c r="F111" s="12" t="n"/>
      <c r="G111" s="14" t="n"/>
      <c r="H111" s="13" t="n"/>
      <c r="I111" s="13" t="n"/>
      <c r="J111" s="12" t="n"/>
      <c r="K111" s="13" t="n"/>
      <c r="L111" s="13" t="n"/>
      <c r="M111" s="13" t="n"/>
      <c r="N111" s="12" t="n"/>
      <c r="O111" s="13" t="n"/>
      <c r="P111" s="13">
        <f>IF(F111="","",IF(COUNTIF('원료수불부'!$B$4:$B$503,F111)=0,"수불부에 없음",""))</f>
        <v/>
      </c>
      <c r="Q111" s="12" t="n"/>
    </row>
    <row r="112">
      <c r="A112" s="11" t="n"/>
      <c r="B112" s="12" t="n"/>
      <c r="C112" s="13" t="n"/>
      <c r="D112" s="14" t="n"/>
      <c r="E112" s="13" t="n"/>
      <c r="F112" s="12" t="n"/>
      <c r="G112" s="14" t="n"/>
      <c r="H112" s="13" t="n"/>
      <c r="I112" s="13" t="n"/>
      <c r="J112" s="12" t="n"/>
      <c r="K112" s="13" t="n"/>
      <c r="L112" s="13" t="n"/>
      <c r="M112" s="13" t="n"/>
      <c r="N112" s="12" t="n"/>
      <c r="O112" s="13" t="n"/>
      <c r="P112" s="13">
        <f>IF(F112="","",IF(COUNTIF('원료수불부'!$B$4:$B$503,F112)=0,"수불부에 없음",""))</f>
        <v/>
      </c>
      <c r="Q112" s="12" t="n"/>
    </row>
    <row r="113">
      <c r="A113" s="11" t="n"/>
      <c r="B113" s="12" t="n"/>
      <c r="C113" s="13" t="n"/>
      <c r="D113" s="14" t="n"/>
      <c r="E113" s="13" t="n"/>
      <c r="F113" s="12" t="n"/>
      <c r="G113" s="14" t="n"/>
      <c r="H113" s="13" t="n"/>
      <c r="I113" s="13" t="n"/>
      <c r="J113" s="12" t="n"/>
      <c r="K113" s="13" t="n"/>
      <c r="L113" s="13" t="n"/>
      <c r="M113" s="13" t="n"/>
      <c r="N113" s="12" t="n"/>
      <c r="O113" s="13" t="n"/>
      <c r="P113" s="13">
        <f>IF(F113="","",IF(COUNTIF('원료수불부'!$B$4:$B$503,F113)=0,"수불부에 없음",""))</f>
        <v/>
      </c>
      <c r="Q113" s="12" t="n"/>
    </row>
    <row r="114">
      <c r="A114" s="11" t="n"/>
      <c r="B114" s="12" t="n"/>
      <c r="C114" s="13" t="n"/>
      <c r="D114" s="14" t="n"/>
      <c r="E114" s="13" t="n"/>
      <c r="F114" s="12" t="n"/>
      <c r="G114" s="14" t="n"/>
      <c r="H114" s="13" t="n"/>
      <c r="I114" s="13" t="n"/>
      <c r="J114" s="12" t="n"/>
      <c r="K114" s="13" t="n"/>
      <c r="L114" s="13" t="n"/>
      <c r="M114" s="13" t="n"/>
      <c r="N114" s="12" t="n"/>
      <c r="O114" s="13" t="n"/>
      <c r="P114" s="13">
        <f>IF(F114="","",IF(COUNTIF('원료수불부'!$B$4:$B$503,F114)=0,"수불부에 없음",""))</f>
        <v/>
      </c>
      <c r="Q114" s="12" t="n"/>
    </row>
    <row r="115">
      <c r="A115" s="11" t="n"/>
      <c r="B115" s="12" t="n"/>
      <c r="C115" s="13" t="n"/>
      <c r="D115" s="14" t="n"/>
      <c r="E115" s="13" t="n"/>
      <c r="F115" s="12" t="n"/>
      <c r="G115" s="14" t="n"/>
      <c r="H115" s="13" t="n"/>
      <c r="I115" s="13" t="n"/>
      <c r="J115" s="12" t="n"/>
      <c r="K115" s="13" t="n"/>
      <c r="L115" s="13" t="n"/>
      <c r="M115" s="13" t="n"/>
      <c r="N115" s="12" t="n"/>
      <c r="O115" s="13" t="n"/>
      <c r="P115" s="13">
        <f>IF(F115="","",IF(COUNTIF('원료수불부'!$B$4:$B$503,F115)=0,"수불부에 없음",""))</f>
        <v/>
      </c>
      <c r="Q115" s="12" t="n"/>
    </row>
    <row r="116">
      <c r="A116" s="11" t="n"/>
      <c r="B116" s="12" t="n"/>
      <c r="C116" s="13" t="n"/>
      <c r="D116" s="14" t="n"/>
      <c r="E116" s="13" t="n"/>
      <c r="F116" s="12" t="n"/>
      <c r="G116" s="14" t="n"/>
      <c r="H116" s="13" t="n"/>
      <c r="I116" s="13" t="n"/>
      <c r="J116" s="12" t="n"/>
      <c r="K116" s="13" t="n"/>
      <c r="L116" s="13" t="n"/>
      <c r="M116" s="13" t="n"/>
      <c r="N116" s="12" t="n"/>
      <c r="O116" s="13" t="n"/>
      <c r="P116" s="13">
        <f>IF(F116="","",IF(COUNTIF('원료수불부'!$B$4:$B$503,F116)=0,"수불부에 없음",""))</f>
        <v/>
      </c>
      <c r="Q116" s="12" t="n"/>
    </row>
    <row r="117">
      <c r="A117" s="11" t="n"/>
      <c r="B117" s="12" t="n"/>
      <c r="C117" s="13" t="n"/>
      <c r="D117" s="14" t="n"/>
      <c r="E117" s="13" t="n"/>
      <c r="F117" s="12" t="n"/>
      <c r="G117" s="14" t="n"/>
      <c r="H117" s="13" t="n"/>
      <c r="I117" s="13" t="n"/>
      <c r="J117" s="12" t="n"/>
      <c r="K117" s="13" t="n"/>
      <c r="L117" s="13" t="n"/>
      <c r="M117" s="13" t="n"/>
      <c r="N117" s="12" t="n"/>
      <c r="O117" s="13" t="n"/>
      <c r="P117" s="13">
        <f>IF(F117="","",IF(COUNTIF('원료수불부'!$B$4:$B$503,F117)=0,"수불부에 없음",""))</f>
        <v/>
      </c>
      <c r="Q117" s="12" t="n"/>
    </row>
    <row r="118">
      <c r="A118" s="11" t="n"/>
      <c r="B118" s="12" t="n"/>
      <c r="C118" s="13" t="n"/>
      <c r="D118" s="14" t="n"/>
      <c r="E118" s="13" t="n"/>
      <c r="F118" s="12" t="n"/>
      <c r="G118" s="14" t="n"/>
      <c r="H118" s="13" t="n"/>
      <c r="I118" s="13" t="n"/>
      <c r="J118" s="12" t="n"/>
      <c r="K118" s="13" t="n"/>
      <c r="L118" s="13" t="n"/>
      <c r="M118" s="13" t="n"/>
      <c r="N118" s="12" t="n"/>
      <c r="O118" s="13" t="n"/>
      <c r="P118" s="13">
        <f>IF(F118="","",IF(COUNTIF('원료수불부'!$B$4:$B$503,F118)=0,"수불부에 없음",""))</f>
        <v/>
      </c>
      <c r="Q118" s="12" t="n"/>
    </row>
    <row r="119">
      <c r="A119" s="11" t="n"/>
      <c r="B119" s="12" t="n"/>
      <c r="C119" s="13" t="n"/>
      <c r="D119" s="14" t="n"/>
      <c r="E119" s="13" t="n"/>
      <c r="F119" s="12" t="n"/>
      <c r="G119" s="14" t="n"/>
      <c r="H119" s="13" t="n"/>
      <c r="I119" s="13" t="n"/>
      <c r="J119" s="12" t="n"/>
      <c r="K119" s="13" t="n"/>
      <c r="L119" s="13" t="n"/>
      <c r="M119" s="13" t="n"/>
      <c r="N119" s="12" t="n"/>
      <c r="O119" s="13" t="n"/>
      <c r="P119" s="13">
        <f>IF(F119="","",IF(COUNTIF('원료수불부'!$B$4:$B$503,F119)=0,"수불부에 없음",""))</f>
        <v/>
      </c>
      <c r="Q119" s="12" t="n"/>
    </row>
    <row r="120">
      <c r="A120" s="11" t="n"/>
      <c r="B120" s="12" t="n"/>
      <c r="C120" s="13" t="n"/>
      <c r="D120" s="14" t="n"/>
      <c r="E120" s="13" t="n"/>
      <c r="F120" s="12" t="n"/>
      <c r="G120" s="14" t="n"/>
      <c r="H120" s="13" t="n"/>
      <c r="I120" s="13" t="n"/>
      <c r="J120" s="12" t="n"/>
      <c r="K120" s="13" t="n"/>
      <c r="L120" s="13" t="n"/>
      <c r="M120" s="13" t="n"/>
      <c r="N120" s="12" t="n"/>
      <c r="O120" s="13" t="n"/>
      <c r="P120" s="13">
        <f>IF(F120="","",IF(COUNTIF('원료수불부'!$B$4:$B$503,F120)=0,"수불부에 없음",""))</f>
        <v/>
      </c>
      <c r="Q120" s="12" t="n"/>
    </row>
    <row r="121">
      <c r="A121" s="11" t="n"/>
      <c r="B121" s="12" t="n"/>
      <c r="C121" s="13" t="n"/>
      <c r="D121" s="14" t="n"/>
      <c r="E121" s="13" t="n"/>
      <c r="F121" s="12" t="n"/>
      <c r="G121" s="14" t="n"/>
      <c r="H121" s="13" t="n"/>
      <c r="I121" s="13" t="n"/>
      <c r="J121" s="12" t="n"/>
      <c r="K121" s="13" t="n"/>
      <c r="L121" s="13" t="n"/>
      <c r="M121" s="13" t="n"/>
      <c r="N121" s="12" t="n"/>
      <c r="O121" s="13" t="n"/>
      <c r="P121" s="13">
        <f>IF(F121="","",IF(COUNTIF('원료수불부'!$B$4:$B$503,F121)=0,"수불부에 없음",""))</f>
        <v/>
      </c>
      <c r="Q121" s="12" t="n"/>
    </row>
    <row r="122">
      <c r="A122" s="11" t="n"/>
      <c r="B122" s="12" t="n"/>
      <c r="C122" s="13" t="n"/>
      <c r="D122" s="14" t="n"/>
      <c r="E122" s="13" t="n"/>
      <c r="F122" s="12" t="n"/>
      <c r="G122" s="14" t="n"/>
      <c r="H122" s="13" t="n"/>
      <c r="I122" s="13" t="n"/>
      <c r="J122" s="12" t="n"/>
      <c r="K122" s="13" t="n"/>
      <c r="L122" s="13" t="n"/>
      <c r="M122" s="13" t="n"/>
      <c r="N122" s="12" t="n"/>
      <c r="O122" s="13" t="n"/>
      <c r="P122" s="13">
        <f>IF(F122="","",IF(COUNTIF('원료수불부'!$B$4:$B$503,F122)=0,"수불부에 없음",""))</f>
        <v/>
      </c>
      <c r="Q122" s="12" t="n"/>
    </row>
    <row r="123">
      <c r="A123" s="11" t="n"/>
      <c r="B123" s="12" t="n"/>
      <c r="C123" s="13" t="n"/>
      <c r="D123" s="14" t="n"/>
      <c r="E123" s="13" t="n"/>
      <c r="F123" s="12" t="n"/>
      <c r="G123" s="14" t="n"/>
      <c r="H123" s="13" t="n"/>
      <c r="I123" s="13" t="n"/>
      <c r="J123" s="12" t="n"/>
      <c r="K123" s="13" t="n"/>
      <c r="L123" s="13" t="n"/>
      <c r="M123" s="13" t="n"/>
      <c r="N123" s="12" t="n"/>
      <c r="O123" s="13" t="n"/>
      <c r="P123" s="13">
        <f>IF(F123="","",IF(COUNTIF('원료수불부'!$B$4:$B$503,F123)=0,"수불부에 없음",""))</f>
        <v/>
      </c>
      <c r="Q123" s="12" t="n"/>
    </row>
    <row r="124">
      <c r="A124" s="11" t="n"/>
      <c r="B124" s="12" t="n"/>
      <c r="C124" s="13" t="n"/>
      <c r="D124" s="14" t="n"/>
      <c r="E124" s="13" t="n"/>
      <c r="F124" s="12" t="n"/>
      <c r="G124" s="14" t="n"/>
      <c r="H124" s="13" t="n"/>
      <c r="I124" s="13" t="n"/>
      <c r="J124" s="12" t="n"/>
      <c r="K124" s="13" t="n"/>
      <c r="L124" s="13" t="n"/>
      <c r="M124" s="13" t="n"/>
      <c r="N124" s="12" t="n"/>
      <c r="O124" s="13" t="n"/>
      <c r="P124" s="13">
        <f>IF(F124="","",IF(COUNTIF('원료수불부'!$B$4:$B$503,F124)=0,"수불부에 없음",""))</f>
        <v/>
      </c>
      <c r="Q124" s="12" t="n"/>
    </row>
    <row r="125">
      <c r="A125" s="11" t="n"/>
      <c r="B125" s="12" t="n"/>
      <c r="C125" s="13" t="n"/>
      <c r="D125" s="14" t="n"/>
      <c r="E125" s="13" t="n"/>
      <c r="F125" s="12" t="n"/>
      <c r="G125" s="14" t="n"/>
      <c r="H125" s="13" t="n"/>
      <c r="I125" s="13" t="n"/>
      <c r="J125" s="12" t="n"/>
      <c r="K125" s="13" t="n"/>
      <c r="L125" s="13" t="n"/>
      <c r="M125" s="13" t="n"/>
      <c r="N125" s="12" t="n"/>
      <c r="O125" s="13" t="n"/>
      <c r="P125" s="13">
        <f>IF(F125="","",IF(COUNTIF('원료수불부'!$B$4:$B$503,F125)=0,"수불부에 없음",""))</f>
        <v/>
      </c>
      <c r="Q125" s="12" t="n"/>
    </row>
    <row r="126">
      <c r="A126" s="11" t="n"/>
      <c r="B126" s="12" t="n"/>
      <c r="C126" s="13" t="n"/>
      <c r="D126" s="14" t="n"/>
      <c r="E126" s="13" t="n"/>
      <c r="F126" s="12" t="n"/>
      <c r="G126" s="14" t="n"/>
      <c r="H126" s="13" t="n"/>
      <c r="I126" s="13" t="n"/>
      <c r="J126" s="12" t="n"/>
      <c r="K126" s="13" t="n"/>
      <c r="L126" s="13" t="n"/>
      <c r="M126" s="13" t="n"/>
      <c r="N126" s="12" t="n"/>
      <c r="O126" s="13" t="n"/>
      <c r="P126" s="13">
        <f>IF(F126="","",IF(COUNTIF('원료수불부'!$B$4:$B$503,F126)=0,"수불부에 없음",""))</f>
        <v/>
      </c>
      <c r="Q126" s="12" t="n"/>
    </row>
    <row r="127">
      <c r="A127" s="11" t="n"/>
      <c r="B127" s="12" t="n"/>
      <c r="C127" s="13" t="n"/>
      <c r="D127" s="14" t="n"/>
      <c r="E127" s="13" t="n"/>
      <c r="F127" s="12" t="n"/>
      <c r="G127" s="14" t="n"/>
      <c r="H127" s="13" t="n"/>
      <c r="I127" s="13" t="n"/>
      <c r="J127" s="12" t="n"/>
      <c r="K127" s="13" t="n"/>
      <c r="L127" s="13" t="n"/>
      <c r="M127" s="13" t="n"/>
      <c r="N127" s="12" t="n"/>
      <c r="O127" s="13" t="n"/>
      <c r="P127" s="13">
        <f>IF(F127="","",IF(COUNTIF('원료수불부'!$B$4:$B$503,F127)=0,"수불부에 없음",""))</f>
        <v/>
      </c>
      <c r="Q127" s="12" t="n"/>
    </row>
    <row r="128">
      <c r="A128" s="11" t="n"/>
      <c r="B128" s="12" t="n"/>
      <c r="C128" s="13" t="n"/>
      <c r="D128" s="14" t="n"/>
      <c r="E128" s="13" t="n"/>
      <c r="F128" s="12" t="n"/>
      <c r="G128" s="14" t="n"/>
      <c r="H128" s="13" t="n"/>
      <c r="I128" s="13" t="n"/>
      <c r="J128" s="12" t="n"/>
      <c r="K128" s="13" t="n"/>
      <c r="L128" s="13" t="n"/>
      <c r="M128" s="13" t="n"/>
      <c r="N128" s="12" t="n"/>
      <c r="O128" s="13" t="n"/>
      <c r="P128" s="13">
        <f>IF(F128="","",IF(COUNTIF('원료수불부'!$B$4:$B$503,F128)=0,"수불부에 없음",""))</f>
        <v/>
      </c>
      <c r="Q128" s="12" t="n"/>
    </row>
    <row r="129">
      <c r="A129" s="11" t="n"/>
      <c r="B129" s="12" t="n"/>
      <c r="C129" s="13" t="n"/>
      <c r="D129" s="14" t="n"/>
      <c r="E129" s="13" t="n"/>
      <c r="F129" s="12" t="n"/>
      <c r="G129" s="14" t="n"/>
      <c r="H129" s="13" t="n"/>
      <c r="I129" s="13" t="n"/>
      <c r="J129" s="12" t="n"/>
      <c r="K129" s="13" t="n"/>
      <c r="L129" s="13" t="n"/>
      <c r="M129" s="13" t="n"/>
      <c r="N129" s="12" t="n"/>
      <c r="O129" s="13" t="n"/>
      <c r="P129" s="13">
        <f>IF(F129="","",IF(COUNTIF('원료수불부'!$B$4:$B$503,F129)=0,"수불부에 없음",""))</f>
        <v/>
      </c>
      <c r="Q129" s="12" t="n"/>
    </row>
    <row r="130">
      <c r="A130" s="11" t="n"/>
      <c r="B130" s="12" t="n"/>
      <c r="C130" s="13" t="n"/>
      <c r="D130" s="14" t="n"/>
      <c r="E130" s="13" t="n"/>
      <c r="F130" s="12" t="n"/>
      <c r="G130" s="14" t="n"/>
      <c r="H130" s="13" t="n"/>
      <c r="I130" s="13" t="n"/>
      <c r="J130" s="12" t="n"/>
      <c r="K130" s="13" t="n"/>
      <c r="L130" s="13" t="n"/>
      <c r="M130" s="13" t="n"/>
      <c r="N130" s="12" t="n"/>
      <c r="O130" s="13" t="n"/>
      <c r="P130" s="13">
        <f>IF(F130="","",IF(COUNTIF('원료수불부'!$B$4:$B$503,F130)=0,"수불부에 없음",""))</f>
        <v/>
      </c>
      <c r="Q130" s="12" t="n"/>
    </row>
    <row r="131">
      <c r="A131" s="11" t="n"/>
      <c r="B131" s="12" t="n"/>
      <c r="C131" s="13" t="n"/>
      <c r="D131" s="14" t="n"/>
      <c r="E131" s="13" t="n"/>
      <c r="F131" s="12" t="n"/>
      <c r="G131" s="14" t="n"/>
      <c r="H131" s="13" t="n"/>
      <c r="I131" s="13" t="n"/>
      <c r="J131" s="12" t="n"/>
      <c r="K131" s="13" t="n"/>
      <c r="L131" s="13" t="n"/>
      <c r="M131" s="13" t="n"/>
      <c r="N131" s="12" t="n"/>
      <c r="O131" s="13" t="n"/>
      <c r="P131" s="13">
        <f>IF(F131="","",IF(COUNTIF('원료수불부'!$B$4:$B$503,F131)=0,"수불부에 없음",""))</f>
        <v/>
      </c>
      <c r="Q131" s="12" t="n"/>
    </row>
    <row r="132">
      <c r="A132" s="11" t="n"/>
      <c r="B132" s="12" t="n"/>
      <c r="C132" s="13" t="n"/>
      <c r="D132" s="14" t="n"/>
      <c r="E132" s="13" t="n"/>
      <c r="F132" s="12" t="n"/>
      <c r="G132" s="14" t="n"/>
      <c r="H132" s="13" t="n"/>
      <c r="I132" s="13" t="n"/>
      <c r="J132" s="12" t="n"/>
      <c r="K132" s="13" t="n"/>
      <c r="L132" s="13" t="n"/>
      <c r="M132" s="13" t="n"/>
      <c r="N132" s="12" t="n"/>
      <c r="O132" s="13" t="n"/>
      <c r="P132" s="13">
        <f>IF(F132="","",IF(COUNTIF('원료수불부'!$B$4:$B$503,F132)=0,"수불부에 없음",""))</f>
        <v/>
      </c>
      <c r="Q132" s="12" t="n"/>
    </row>
    <row r="133">
      <c r="A133" s="11" t="n"/>
      <c r="B133" s="12" t="n"/>
      <c r="C133" s="13" t="n"/>
      <c r="D133" s="14" t="n"/>
      <c r="E133" s="13" t="n"/>
      <c r="F133" s="12" t="n"/>
      <c r="G133" s="14" t="n"/>
      <c r="H133" s="13" t="n"/>
      <c r="I133" s="13" t="n"/>
      <c r="J133" s="12" t="n"/>
      <c r="K133" s="13" t="n"/>
      <c r="L133" s="13" t="n"/>
      <c r="M133" s="13" t="n"/>
      <c r="N133" s="12" t="n"/>
      <c r="O133" s="13" t="n"/>
      <c r="P133" s="13">
        <f>IF(F133="","",IF(COUNTIF('원료수불부'!$B$4:$B$503,F133)=0,"수불부에 없음",""))</f>
        <v/>
      </c>
      <c r="Q133" s="12" t="n"/>
    </row>
    <row r="134">
      <c r="A134" s="11" t="n"/>
      <c r="B134" s="12" t="n"/>
      <c r="C134" s="13" t="n"/>
      <c r="D134" s="14" t="n"/>
      <c r="E134" s="13" t="n"/>
      <c r="F134" s="12" t="n"/>
      <c r="G134" s="14" t="n"/>
      <c r="H134" s="13" t="n"/>
      <c r="I134" s="13" t="n"/>
      <c r="J134" s="12" t="n"/>
      <c r="K134" s="13" t="n"/>
      <c r="L134" s="13" t="n"/>
      <c r="M134" s="13" t="n"/>
      <c r="N134" s="12" t="n"/>
      <c r="O134" s="13" t="n"/>
      <c r="P134" s="13">
        <f>IF(F134="","",IF(COUNTIF('원료수불부'!$B$4:$B$503,F134)=0,"수불부에 없음",""))</f>
        <v/>
      </c>
      <c r="Q134" s="12" t="n"/>
    </row>
    <row r="135">
      <c r="A135" s="11" t="n"/>
      <c r="B135" s="12" t="n"/>
      <c r="C135" s="13" t="n"/>
      <c r="D135" s="14" t="n"/>
      <c r="E135" s="13" t="n"/>
      <c r="F135" s="12" t="n"/>
      <c r="G135" s="14" t="n"/>
      <c r="H135" s="13" t="n"/>
      <c r="I135" s="13" t="n"/>
      <c r="J135" s="12" t="n"/>
      <c r="K135" s="13" t="n"/>
      <c r="L135" s="13" t="n"/>
      <c r="M135" s="13" t="n"/>
      <c r="N135" s="12" t="n"/>
      <c r="O135" s="13" t="n"/>
      <c r="P135" s="13">
        <f>IF(F135="","",IF(COUNTIF('원료수불부'!$B$4:$B$503,F135)=0,"수불부에 없음",""))</f>
        <v/>
      </c>
      <c r="Q135" s="12" t="n"/>
    </row>
    <row r="136">
      <c r="A136" s="11" t="n"/>
      <c r="B136" s="12" t="n"/>
      <c r="C136" s="13" t="n"/>
      <c r="D136" s="14" t="n"/>
      <c r="E136" s="13" t="n"/>
      <c r="F136" s="12" t="n"/>
      <c r="G136" s="14" t="n"/>
      <c r="H136" s="13" t="n"/>
      <c r="I136" s="13" t="n"/>
      <c r="J136" s="12" t="n"/>
      <c r="K136" s="13" t="n"/>
      <c r="L136" s="13" t="n"/>
      <c r="M136" s="13" t="n"/>
      <c r="N136" s="12" t="n"/>
      <c r="O136" s="13" t="n"/>
      <c r="P136" s="13">
        <f>IF(F136="","",IF(COUNTIF('원료수불부'!$B$4:$B$503,F136)=0,"수불부에 없음",""))</f>
        <v/>
      </c>
      <c r="Q136" s="12" t="n"/>
    </row>
    <row r="137">
      <c r="A137" s="11" t="n"/>
      <c r="B137" s="12" t="n"/>
      <c r="C137" s="13" t="n"/>
      <c r="D137" s="14" t="n"/>
      <c r="E137" s="13" t="n"/>
      <c r="F137" s="12" t="n"/>
      <c r="G137" s="14" t="n"/>
      <c r="H137" s="13" t="n"/>
      <c r="I137" s="13" t="n"/>
      <c r="J137" s="12" t="n"/>
      <c r="K137" s="13" t="n"/>
      <c r="L137" s="13" t="n"/>
      <c r="M137" s="13" t="n"/>
      <c r="N137" s="12" t="n"/>
      <c r="O137" s="13" t="n"/>
      <c r="P137" s="13">
        <f>IF(F137="","",IF(COUNTIF('원료수불부'!$B$4:$B$503,F137)=0,"수불부에 없음",""))</f>
        <v/>
      </c>
      <c r="Q137" s="12" t="n"/>
    </row>
    <row r="138">
      <c r="A138" s="11" t="n"/>
      <c r="B138" s="12" t="n"/>
      <c r="C138" s="13" t="n"/>
      <c r="D138" s="14" t="n"/>
      <c r="E138" s="13" t="n"/>
      <c r="F138" s="12" t="n"/>
      <c r="G138" s="14" t="n"/>
      <c r="H138" s="13" t="n"/>
      <c r="I138" s="13" t="n"/>
      <c r="J138" s="12" t="n"/>
      <c r="K138" s="13" t="n"/>
      <c r="L138" s="13" t="n"/>
      <c r="M138" s="13" t="n"/>
      <c r="N138" s="12" t="n"/>
      <c r="O138" s="13" t="n"/>
      <c r="P138" s="13">
        <f>IF(F138="","",IF(COUNTIF('원료수불부'!$B$4:$B$503,F138)=0,"수불부에 없음",""))</f>
        <v/>
      </c>
      <c r="Q138" s="12" t="n"/>
    </row>
    <row r="139">
      <c r="A139" s="11" t="n"/>
      <c r="B139" s="12" t="n"/>
      <c r="C139" s="13" t="n"/>
      <c r="D139" s="14" t="n"/>
      <c r="E139" s="13" t="n"/>
      <c r="F139" s="12" t="n"/>
      <c r="G139" s="14" t="n"/>
      <c r="H139" s="13" t="n"/>
      <c r="I139" s="13" t="n"/>
      <c r="J139" s="12" t="n"/>
      <c r="K139" s="13" t="n"/>
      <c r="L139" s="13" t="n"/>
      <c r="M139" s="13" t="n"/>
      <c r="N139" s="12" t="n"/>
      <c r="O139" s="13" t="n"/>
      <c r="P139" s="13">
        <f>IF(F139="","",IF(COUNTIF('원료수불부'!$B$4:$B$503,F139)=0,"수불부에 없음",""))</f>
        <v/>
      </c>
      <c r="Q139" s="12" t="n"/>
    </row>
    <row r="140">
      <c r="A140" s="11" t="n"/>
      <c r="B140" s="12" t="n"/>
      <c r="C140" s="13" t="n"/>
      <c r="D140" s="14" t="n"/>
      <c r="E140" s="13" t="n"/>
      <c r="F140" s="12" t="n"/>
      <c r="G140" s="14" t="n"/>
      <c r="H140" s="13" t="n"/>
      <c r="I140" s="13" t="n"/>
      <c r="J140" s="12" t="n"/>
      <c r="K140" s="13" t="n"/>
      <c r="L140" s="13" t="n"/>
      <c r="M140" s="13" t="n"/>
      <c r="N140" s="12" t="n"/>
      <c r="O140" s="13" t="n"/>
      <c r="P140" s="13">
        <f>IF(F140="","",IF(COUNTIF('원료수불부'!$B$4:$B$503,F140)=0,"수불부에 없음",""))</f>
        <v/>
      </c>
      <c r="Q140" s="12" t="n"/>
    </row>
    <row r="141">
      <c r="A141" s="11" t="n"/>
      <c r="B141" s="12" t="n"/>
      <c r="C141" s="13" t="n"/>
      <c r="D141" s="14" t="n"/>
      <c r="E141" s="13" t="n"/>
      <c r="F141" s="12" t="n"/>
      <c r="G141" s="14" t="n"/>
      <c r="H141" s="13" t="n"/>
      <c r="I141" s="13" t="n"/>
      <c r="J141" s="12" t="n"/>
      <c r="K141" s="13" t="n"/>
      <c r="L141" s="13" t="n"/>
      <c r="M141" s="13" t="n"/>
      <c r="N141" s="12" t="n"/>
      <c r="O141" s="13" t="n"/>
      <c r="P141" s="13">
        <f>IF(F141="","",IF(COUNTIF('원료수불부'!$B$4:$B$503,F141)=0,"수불부에 없음",""))</f>
        <v/>
      </c>
      <c r="Q141" s="12" t="n"/>
    </row>
    <row r="142">
      <c r="A142" s="11" t="n"/>
      <c r="B142" s="12" t="n"/>
      <c r="C142" s="13" t="n"/>
      <c r="D142" s="14" t="n"/>
      <c r="E142" s="13" t="n"/>
      <c r="F142" s="12" t="n"/>
      <c r="G142" s="14" t="n"/>
      <c r="H142" s="13" t="n"/>
      <c r="I142" s="13" t="n"/>
      <c r="J142" s="12" t="n"/>
      <c r="K142" s="13" t="n"/>
      <c r="L142" s="13" t="n"/>
      <c r="M142" s="13" t="n"/>
      <c r="N142" s="12" t="n"/>
      <c r="O142" s="13" t="n"/>
      <c r="P142" s="13">
        <f>IF(F142="","",IF(COUNTIF('원료수불부'!$B$4:$B$503,F142)=0,"수불부에 없음",""))</f>
        <v/>
      </c>
      <c r="Q142" s="12" t="n"/>
    </row>
    <row r="143">
      <c r="A143" s="11" t="n"/>
      <c r="B143" s="12" t="n"/>
      <c r="C143" s="13" t="n"/>
      <c r="D143" s="14" t="n"/>
      <c r="E143" s="13" t="n"/>
      <c r="F143" s="12" t="n"/>
      <c r="G143" s="14" t="n"/>
      <c r="H143" s="13" t="n"/>
      <c r="I143" s="13" t="n"/>
      <c r="J143" s="12" t="n"/>
      <c r="K143" s="13" t="n"/>
      <c r="L143" s="13" t="n"/>
      <c r="M143" s="13" t="n"/>
      <c r="N143" s="12" t="n"/>
      <c r="O143" s="13" t="n"/>
      <c r="P143" s="13">
        <f>IF(F143="","",IF(COUNTIF('원료수불부'!$B$4:$B$503,F143)=0,"수불부에 없음",""))</f>
        <v/>
      </c>
      <c r="Q143" s="12" t="n"/>
    </row>
    <row r="144">
      <c r="A144" s="11" t="n"/>
      <c r="B144" s="12" t="n"/>
      <c r="C144" s="13" t="n"/>
      <c r="D144" s="14" t="n"/>
      <c r="E144" s="13" t="n"/>
      <c r="F144" s="12" t="n"/>
      <c r="G144" s="14" t="n"/>
      <c r="H144" s="13" t="n"/>
      <c r="I144" s="13" t="n"/>
      <c r="J144" s="12" t="n"/>
      <c r="K144" s="13" t="n"/>
      <c r="L144" s="13" t="n"/>
      <c r="M144" s="13" t="n"/>
      <c r="N144" s="12" t="n"/>
      <c r="O144" s="13" t="n"/>
      <c r="P144" s="13">
        <f>IF(F144="","",IF(COUNTIF('원료수불부'!$B$4:$B$503,F144)=0,"수불부에 없음",""))</f>
        <v/>
      </c>
      <c r="Q144" s="12" t="n"/>
    </row>
    <row r="145">
      <c r="A145" s="11" t="n"/>
      <c r="B145" s="12" t="n"/>
      <c r="C145" s="13" t="n"/>
      <c r="D145" s="14" t="n"/>
      <c r="E145" s="13" t="n"/>
      <c r="F145" s="12" t="n"/>
      <c r="G145" s="14" t="n"/>
      <c r="H145" s="13" t="n"/>
      <c r="I145" s="13" t="n"/>
      <c r="J145" s="12" t="n"/>
      <c r="K145" s="13" t="n"/>
      <c r="L145" s="13" t="n"/>
      <c r="M145" s="13" t="n"/>
      <c r="N145" s="12" t="n"/>
      <c r="O145" s="13" t="n"/>
      <c r="P145" s="13">
        <f>IF(F145="","",IF(COUNTIF('원료수불부'!$B$4:$B$503,F145)=0,"수불부에 없음",""))</f>
        <v/>
      </c>
      <c r="Q145" s="12" t="n"/>
    </row>
    <row r="146">
      <c r="A146" s="11" t="n"/>
      <c r="B146" s="12" t="n"/>
      <c r="C146" s="13" t="n"/>
      <c r="D146" s="14" t="n"/>
      <c r="E146" s="13" t="n"/>
      <c r="F146" s="12" t="n"/>
      <c r="G146" s="14" t="n"/>
      <c r="H146" s="13" t="n"/>
      <c r="I146" s="13" t="n"/>
      <c r="J146" s="12" t="n"/>
      <c r="K146" s="13" t="n"/>
      <c r="L146" s="13" t="n"/>
      <c r="M146" s="13" t="n"/>
      <c r="N146" s="12" t="n"/>
      <c r="O146" s="13" t="n"/>
      <c r="P146" s="13">
        <f>IF(F146="","",IF(COUNTIF('원료수불부'!$B$4:$B$503,F146)=0,"수불부에 없음",""))</f>
        <v/>
      </c>
      <c r="Q146" s="12" t="n"/>
    </row>
    <row r="147">
      <c r="A147" s="11" t="n"/>
      <c r="B147" s="12" t="n"/>
      <c r="C147" s="13" t="n"/>
      <c r="D147" s="14" t="n"/>
      <c r="E147" s="13" t="n"/>
      <c r="F147" s="12" t="n"/>
      <c r="G147" s="14" t="n"/>
      <c r="H147" s="13" t="n"/>
      <c r="I147" s="13" t="n"/>
      <c r="J147" s="12" t="n"/>
      <c r="K147" s="13" t="n"/>
      <c r="L147" s="13" t="n"/>
      <c r="M147" s="13" t="n"/>
      <c r="N147" s="12" t="n"/>
      <c r="O147" s="13" t="n"/>
      <c r="P147" s="13">
        <f>IF(F147="","",IF(COUNTIF('원료수불부'!$B$4:$B$503,F147)=0,"수불부에 없음",""))</f>
        <v/>
      </c>
      <c r="Q147" s="12" t="n"/>
    </row>
    <row r="148">
      <c r="A148" s="11" t="n"/>
      <c r="B148" s="12" t="n"/>
      <c r="C148" s="13" t="n"/>
      <c r="D148" s="14" t="n"/>
      <c r="E148" s="13" t="n"/>
      <c r="F148" s="12" t="n"/>
      <c r="G148" s="14" t="n"/>
      <c r="H148" s="13" t="n"/>
      <c r="I148" s="13" t="n"/>
      <c r="J148" s="12" t="n"/>
      <c r="K148" s="13" t="n"/>
      <c r="L148" s="13" t="n"/>
      <c r="M148" s="13" t="n"/>
      <c r="N148" s="12" t="n"/>
      <c r="O148" s="13" t="n"/>
      <c r="P148" s="13">
        <f>IF(F148="","",IF(COUNTIF('원료수불부'!$B$4:$B$503,F148)=0,"수불부에 없음",""))</f>
        <v/>
      </c>
      <c r="Q148" s="12" t="n"/>
    </row>
    <row r="149">
      <c r="A149" s="11" t="n"/>
      <c r="B149" s="12" t="n"/>
      <c r="C149" s="13" t="n"/>
      <c r="D149" s="14" t="n"/>
      <c r="E149" s="13" t="n"/>
      <c r="F149" s="12" t="n"/>
      <c r="G149" s="14" t="n"/>
      <c r="H149" s="13" t="n"/>
      <c r="I149" s="13" t="n"/>
      <c r="J149" s="12" t="n"/>
      <c r="K149" s="13" t="n"/>
      <c r="L149" s="13" t="n"/>
      <c r="M149" s="13" t="n"/>
      <c r="N149" s="12" t="n"/>
      <c r="O149" s="13" t="n"/>
      <c r="P149" s="13">
        <f>IF(F149="","",IF(COUNTIF('원료수불부'!$B$4:$B$503,F149)=0,"수불부에 없음",""))</f>
        <v/>
      </c>
      <c r="Q149" s="12" t="n"/>
    </row>
    <row r="150">
      <c r="A150" s="11" t="n"/>
      <c r="B150" s="12" t="n"/>
      <c r="C150" s="13" t="n"/>
      <c r="D150" s="14" t="n"/>
      <c r="E150" s="13" t="n"/>
      <c r="F150" s="12" t="n"/>
      <c r="G150" s="14" t="n"/>
      <c r="H150" s="13" t="n"/>
      <c r="I150" s="13" t="n"/>
      <c r="J150" s="12" t="n"/>
      <c r="K150" s="13" t="n"/>
      <c r="L150" s="13" t="n"/>
      <c r="M150" s="13" t="n"/>
      <c r="N150" s="12" t="n"/>
      <c r="O150" s="13" t="n"/>
      <c r="P150" s="13">
        <f>IF(F150="","",IF(COUNTIF('원료수불부'!$B$4:$B$503,F150)=0,"수불부에 없음",""))</f>
        <v/>
      </c>
      <c r="Q150" s="12" t="n"/>
    </row>
    <row r="151">
      <c r="A151" s="11" t="n"/>
      <c r="B151" s="12" t="n"/>
      <c r="C151" s="13" t="n"/>
      <c r="D151" s="14" t="n"/>
      <c r="E151" s="13" t="n"/>
      <c r="F151" s="12" t="n"/>
      <c r="G151" s="14" t="n"/>
      <c r="H151" s="13" t="n"/>
      <c r="I151" s="13" t="n"/>
      <c r="J151" s="12" t="n"/>
      <c r="K151" s="13" t="n"/>
      <c r="L151" s="13" t="n"/>
      <c r="M151" s="13" t="n"/>
      <c r="N151" s="12" t="n"/>
      <c r="O151" s="13" t="n"/>
      <c r="P151" s="13">
        <f>IF(F151="","",IF(COUNTIF('원료수불부'!$B$4:$B$503,F151)=0,"수불부에 없음",""))</f>
        <v/>
      </c>
      <c r="Q151" s="12" t="n"/>
    </row>
    <row r="152">
      <c r="A152" s="11" t="n"/>
      <c r="B152" s="12" t="n"/>
      <c r="C152" s="13" t="n"/>
      <c r="D152" s="14" t="n"/>
      <c r="E152" s="13" t="n"/>
      <c r="F152" s="12" t="n"/>
      <c r="G152" s="14" t="n"/>
      <c r="H152" s="13" t="n"/>
      <c r="I152" s="13" t="n"/>
      <c r="J152" s="12" t="n"/>
      <c r="K152" s="13" t="n"/>
      <c r="L152" s="13" t="n"/>
      <c r="M152" s="13" t="n"/>
      <c r="N152" s="12" t="n"/>
      <c r="O152" s="13" t="n"/>
      <c r="P152" s="13">
        <f>IF(F152="","",IF(COUNTIF('원료수불부'!$B$4:$B$503,F152)=0,"수불부에 없음",""))</f>
        <v/>
      </c>
      <c r="Q152" s="12" t="n"/>
    </row>
    <row r="153">
      <c r="A153" s="11" t="n"/>
      <c r="B153" s="12" t="n"/>
      <c r="C153" s="13" t="n"/>
      <c r="D153" s="14" t="n"/>
      <c r="E153" s="13" t="n"/>
      <c r="F153" s="12" t="n"/>
      <c r="G153" s="14" t="n"/>
      <c r="H153" s="13" t="n"/>
      <c r="I153" s="13" t="n"/>
      <c r="J153" s="12" t="n"/>
      <c r="K153" s="13" t="n"/>
      <c r="L153" s="13" t="n"/>
      <c r="M153" s="13" t="n"/>
      <c r="N153" s="12" t="n"/>
      <c r="O153" s="13" t="n"/>
      <c r="P153" s="13">
        <f>IF(F153="","",IF(COUNTIF('원료수불부'!$B$4:$B$503,F153)=0,"수불부에 없음",""))</f>
        <v/>
      </c>
      <c r="Q153" s="12" t="n"/>
    </row>
    <row r="154">
      <c r="A154" s="11" t="n"/>
      <c r="B154" s="12" t="n"/>
      <c r="C154" s="13" t="n"/>
      <c r="D154" s="14" t="n"/>
      <c r="E154" s="13" t="n"/>
      <c r="F154" s="12" t="n"/>
      <c r="G154" s="14" t="n"/>
      <c r="H154" s="13" t="n"/>
      <c r="I154" s="13" t="n"/>
      <c r="J154" s="12" t="n"/>
      <c r="K154" s="13" t="n"/>
      <c r="L154" s="13" t="n"/>
      <c r="M154" s="13" t="n"/>
      <c r="N154" s="12" t="n"/>
      <c r="O154" s="13" t="n"/>
      <c r="P154" s="13">
        <f>IF(F154="","",IF(COUNTIF('원료수불부'!$B$4:$B$503,F154)=0,"수불부에 없음",""))</f>
        <v/>
      </c>
      <c r="Q154" s="12" t="n"/>
    </row>
    <row r="155">
      <c r="A155" s="11" t="n"/>
      <c r="B155" s="12" t="n"/>
      <c r="C155" s="13" t="n"/>
      <c r="D155" s="14" t="n"/>
      <c r="E155" s="13" t="n"/>
      <c r="F155" s="12" t="n"/>
      <c r="G155" s="14" t="n"/>
      <c r="H155" s="13" t="n"/>
      <c r="I155" s="13" t="n"/>
      <c r="J155" s="12" t="n"/>
      <c r="K155" s="13" t="n"/>
      <c r="L155" s="13" t="n"/>
      <c r="M155" s="13" t="n"/>
      <c r="N155" s="12" t="n"/>
      <c r="O155" s="13" t="n"/>
      <c r="P155" s="13">
        <f>IF(F155="","",IF(COUNTIF('원료수불부'!$B$4:$B$503,F155)=0,"수불부에 없음",""))</f>
        <v/>
      </c>
      <c r="Q155" s="12" t="n"/>
    </row>
    <row r="156">
      <c r="A156" s="11" t="n"/>
      <c r="B156" s="12" t="n"/>
      <c r="C156" s="13" t="n"/>
      <c r="D156" s="14" t="n"/>
      <c r="E156" s="13" t="n"/>
      <c r="F156" s="12" t="n"/>
      <c r="G156" s="14" t="n"/>
      <c r="H156" s="13" t="n"/>
      <c r="I156" s="13" t="n"/>
      <c r="J156" s="12" t="n"/>
      <c r="K156" s="13" t="n"/>
      <c r="L156" s="13" t="n"/>
      <c r="M156" s="13" t="n"/>
      <c r="N156" s="12" t="n"/>
      <c r="O156" s="13" t="n"/>
      <c r="P156" s="13">
        <f>IF(F156="","",IF(COUNTIF('원료수불부'!$B$4:$B$503,F156)=0,"수불부에 없음",""))</f>
        <v/>
      </c>
      <c r="Q156" s="12" t="n"/>
    </row>
    <row r="157">
      <c r="A157" s="11" t="n"/>
      <c r="B157" s="12" t="n"/>
      <c r="C157" s="13" t="n"/>
      <c r="D157" s="14" t="n"/>
      <c r="E157" s="13" t="n"/>
      <c r="F157" s="12" t="n"/>
      <c r="G157" s="14" t="n"/>
      <c r="H157" s="13" t="n"/>
      <c r="I157" s="13" t="n"/>
      <c r="J157" s="12" t="n"/>
      <c r="K157" s="13" t="n"/>
      <c r="L157" s="13" t="n"/>
      <c r="M157" s="13" t="n"/>
      <c r="N157" s="12" t="n"/>
      <c r="O157" s="13" t="n"/>
      <c r="P157" s="13">
        <f>IF(F157="","",IF(COUNTIF('원료수불부'!$B$4:$B$503,F157)=0,"수불부에 없음",""))</f>
        <v/>
      </c>
      <c r="Q157" s="12" t="n"/>
    </row>
    <row r="158">
      <c r="A158" s="11" t="n"/>
      <c r="B158" s="12" t="n"/>
      <c r="C158" s="13" t="n"/>
      <c r="D158" s="14" t="n"/>
      <c r="E158" s="13" t="n"/>
      <c r="F158" s="12" t="n"/>
      <c r="G158" s="14" t="n"/>
      <c r="H158" s="13" t="n"/>
      <c r="I158" s="13" t="n"/>
      <c r="J158" s="12" t="n"/>
      <c r="K158" s="13" t="n"/>
      <c r="L158" s="13" t="n"/>
      <c r="M158" s="13" t="n"/>
      <c r="N158" s="12" t="n"/>
      <c r="O158" s="13" t="n"/>
      <c r="P158" s="13">
        <f>IF(F158="","",IF(COUNTIF('원료수불부'!$B$4:$B$503,F158)=0,"수불부에 없음",""))</f>
        <v/>
      </c>
      <c r="Q158" s="12" t="n"/>
    </row>
    <row r="159">
      <c r="A159" s="11" t="n"/>
      <c r="B159" s="12" t="n"/>
      <c r="C159" s="13" t="n"/>
      <c r="D159" s="14" t="n"/>
      <c r="E159" s="13" t="n"/>
      <c r="F159" s="12" t="n"/>
      <c r="G159" s="14" t="n"/>
      <c r="H159" s="13" t="n"/>
      <c r="I159" s="13" t="n"/>
      <c r="J159" s="12" t="n"/>
      <c r="K159" s="13" t="n"/>
      <c r="L159" s="13" t="n"/>
      <c r="M159" s="13" t="n"/>
      <c r="N159" s="12" t="n"/>
      <c r="O159" s="13" t="n"/>
      <c r="P159" s="13">
        <f>IF(F159="","",IF(COUNTIF('원료수불부'!$B$4:$B$503,F159)=0,"수불부에 없음",""))</f>
        <v/>
      </c>
      <c r="Q159" s="12" t="n"/>
    </row>
    <row r="160">
      <c r="A160" s="11" t="n"/>
      <c r="B160" s="12" t="n"/>
      <c r="C160" s="13" t="n"/>
      <c r="D160" s="14" t="n"/>
      <c r="E160" s="13" t="n"/>
      <c r="F160" s="12" t="n"/>
      <c r="G160" s="14" t="n"/>
      <c r="H160" s="13" t="n"/>
      <c r="I160" s="13" t="n"/>
      <c r="J160" s="12" t="n"/>
      <c r="K160" s="13" t="n"/>
      <c r="L160" s="13" t="n"/>
      <c r="M160" s="13" t="n"/>
      <c r="N160" s="12" t="n"/>
      <c r="O160" s="13" t="n"/>
      <c r="P160" s="13">
        <f>IF(F160="","",IF(COUNTIF('원료수불부'!$B$4:$B$503,F160)=0,"수불부에 없음",""))</f>
        <v/>
      </c>
      <c r="Q160" s="12" t="n"/>
    </row>
    <row r="161">
      <c r="A161" s="11" t="n"/>
      <c r="B161" s="12" t="n"/>
      <c r="C161" s="13" t="n"/>
      <c r="D161" s="14" t="n"/>
      <c r="E161" s="13" t="n"/>
      <c r="F161" s="12" t="n"/>
      <c r="G161" s="14" t="n"/>
      <c r="H161" s="13" t="n"/>
      <c r="I161" s="13" t="n"/>
      <c r="J161" s="12" t="n"/>
      <c r="K161" s="13" t="n"/>
      <c r="L161" s="13" t="n"/>
      <c r="M161" s="13" t="n"/>
      <c r="N161" s="12" t="n"/>
      <c r="O161" s="13" t="n"/>
      <c r="P161" s="13">
        <f>IF(F161="","",IF(COUNTIF('원료수불부'!$B$4:$B$503,F161)=0,"수불부에 없음",""))</f>
        <v/>
      </c>
      <c r="Q161" s="12" t="n"/>
    </row>
    <row r="162">
      <c r="A162" s="11" t="n"/>
      <c r="B162" s="12" t="n"/>
      <c r="C162" s="13" t="n"/>
      <c r="D162" s="14" t="n"/>
      <c r="E162" s="13" t="n"/>
      <c r="F162" s="12" t="n"/>
      <c r="G162" s="14" t="n"/>
      <c r="H162" s="13" t="n"/>
      <c r="I162" s="13" t="n"/>
      <c r="J162" s="12" t="n"/>
      <c r="K162" s="13" t="n"/>
      <c r="L162" s="13" t="n"/>
      <c r="M162" s="13" t="n"/>
      <c r="N162" s="12" t="n"/>
      <c r="O162" s="13" t="n"/>
      <c r="P162" s="13">
        <f>IF(F162="","",IF(COUNTIF('원료수불부'!$B$4:$B$503,F162)=0,"수불부에 없음",""))</f>
        <v/>
      </c>
      <c r="Q162" s="12" t="n"/>
    </row>
    <row r="163">
      <c r="A163" s="11" t="n"/>
      <c r="B163" s="12" t="n"/>
      <c r="C163" s="13" t="n"/>
      <c r="D163" s="14" t="n"/>
      <c r="E163" s="13" t="n"/>
      <c r="F163" s="12" t="n"/>
      <c r="G163" s="14" t="n"/>
      <c r="H163" s="13" t="n"/>
      <c r="I163" s="13" t="n"/>
      <c r="J163" s="12" t="n"/>
      <c r="K163" s="13" t="n"/>
      <c r="L163" s="13" t="n"/>
      <c r="M163" s="13" t="n"/>
      <c r="N163" s="12" t="n"/>
      <c r="O163" s="13" t="n"/>
      <c r="P163" s="13">
        <f>IF(F163="","",IF(COUNTIF('원료수불부'!$B$4:$B$503,F163)=0,"수불부에 없음",""))</f>
        <v/>
      </c>
      <c r="Q163" s="12" t="n"/>
    </row>
    <row r="164">
      <c r="A164" s="11" t="n"/>
      <c r="B164" s="12" t="n"/>
      <c r="C164" s="13" t="n"/>
      <c r="D164" s="14" t="n"/>
      <c r="E164" s="13" t="n"/>
      <c r="F164" s="12" t="n"/>
      <c r="G164" s="14" t="n"/>
      <c r="H164" s="13" t="n"/>
      <c r="I164" s="13" t="n"/>
      <c r="J164" s="12" t="n"/>
      <c r="K164" s="13" t="n"/>
      <c r="L164" s="13" t="n"/>
      <c r="M164" s="13" t="n"/>
      <c r="N164" s="12" t="n"/>
      <c r="O164" s="13" t="n"/>
      <c r="P164" s="13">
        <f>IF(F164="","",IF(COUNTIF('원료수불부'!$B$4:$B$503,F164)=0,"수불부에 없음",""))</f>
        <v/>
      </c>
      <c r="Q164" s="12" t="n"/>
    </row>
    <row r="165">
      <c r="A165" s="11" t="n"/>
      <c r="B165" s="12" t="n"/>
      <c r="C165" s="13" t="n"/>
      <c r="D165" s="14" t="n"/>
      <c r="E165" s="13" t="n"/>
      <c r="F165" s="12" t="n"/>
      <c r="G165" s="14" t="n"/>
      <c r="H165" s="13" t="n"/>
      <c r="I165" s="13" t="n"/>
      <c r="J165" s="12" t="n"/>
      <c r="K165" s="13" t="n"/>
      <c r="L165" s="13" t="n"/>
      <c r="M165" s="13" t="n"/>
      <c r="N165" s="12" t="n"/>
      <c r="O165" s="13" t="n"/>
      <c r="P165" s="13">
        <f>IF(F165="","",IF(COUNTIF('원료수불부'!$B$4:$B$503,F165)=0,"수불부에 없음",""))</f>
        <v/>
      </c>
      <c r="Q165" s="12" t="n"/>
    </row>
    <row r="166">
      <c r="A166" s="11" t="n"/>
      <c r="B166" s="12" t="n"/>
      <c r="C166" s="13" t="n"/>
      <c r="D166" s="14" t="n"/>
      <c r="E166" s="13" t="n"/>
      <c r="F166" s="12" t="n"/>
      <c r="G166" s="14" t="n"/>
      <c r="H166" s="13" t="n"/>
      <c r="I166" s="13" t="n"/>
      <c r="J166" s="12" t="n"/>
      <c r="K166" s="13" t="n"/>
      <c r="L166" s="13" t="n"/>
      <c r="M166" s="13" t="n"/>
      <c r="N166" s="12" t="n"/>
      <c r="O166" s="13" t="n"/>
      <c r="P166" s="13">
        <f>IF(F166="","",IF(COUNTIF('원료수불부'!$B$4:$B$503,F166)=0,"수불부에 없음",""))</f>
        <v/>
      </c>
      <c r="Q166" s="12" t="n"/>
    </row>
    <row r="167">
      <c r="A167" s="11" t="n"/>
      <c r="B167" s="12" t="n"/>
      <c r="C167" s="13" t="n"/>
      <c r="D167" s="14" t="n"/>
      <c r="E167" s="13" t="n"/>
      <c r="F167" s="12" t="n"/>
      <c r="G167" s="14" t="n"/>
      <c r="H167" s="13" t="n"/>
      <c r="I167" s="13" t="n"/>
      <c r="J167" s="12" t="n"/>
      <c r="K167" s="13" t="n"/>
      <c r="L167" s="13" t="n"/>
      <c r="M167" s="13" t="n"/>
      <c r="N167" s="12" t="n"/>
      <c r="O167" s="13" t="n"/>
      <c r="P167" s="13">
        <f>IF(F167="","",IF(COUNTIF('원료수불부'!$B$4:$B$503,F167)=0,"수불부에 없음",""))</f>
        <v/>
      </c>
      <c r="Q167" s="12" t="n"/>
    </row>
    <row r="168">
      <c r="A168" s="11" t="n"/>
      <c r="B168" s="12" t="n"/>
      <c r="C168" s="13" t="n"/>
      <c r="D168" s="14" t="n"/>
      <c r="E168" s="13" t="n"/>
      <c r="F168" s="12" t="n"/>
      <c r="G168" s="14" t="n"/>
      <c r="H168" s="13" t="n"/>
      <c r="I168" s="13" t="n"/>
      <c r="J168" s="12" t="n"/>
      <c r="K168" s="13" t="n"/>
      <c r="L168" s="13" t="n"/>
      <c r="M168" s="13" t="n"/>
      <c r="N168" s="12" t="n"/>
      <c r="O168" s="13" t="n"/>
      <c r="P168" s="13">
        <f>IF(F168="","",IF(COUNTIF('원료수불부'!$B$4:$B$503,F168)=0,"수불부에 없음",""))</f>
        <v/>
      </c>
      <c r="Q168" s="12" t="n"/>
    </row>
    <row r="169">
      <c r="A169" s="11" t="n"/>
      <c r="B169" s="12" t="n"/>
      <c r="C169" s="13" t="n"/>
      <c r="D169" s="14" t="n"/>
      <c r="E169" s="13" t="n"/>
      <c r="F169" s="12" t="n"/>
      <c r="G169" s="14" t="n"/>
      <c r="H169" s="13" t="n"/>
      <c r="I169" s="13" t="n"/>
      <c r="J169" s="12" t="n"/>
      <c r="K169" s="13" t="n"/>
      <c r="L169" s="13" t="n"/>
      <c r="M169" s="13" t="n"/>
      <c r="N169" s="12" t="n"/>
      <c r="O169" s="13" t="n"/>
      <c r="P169" s="13">
        <f>IF(F169="","",IF(COUNTIF('원료수불부'!$B$4:$B$503,F169)=0,"수불부에 없음",""))</f>
        <v/>
      </c>
      <c r="Q169" s="12" t="n"/>
    </row>
    <row r="170">
      <c r="A170" s="11" t="n"/>
      <c r="B170" s="12" t="n"/>
      <c r="C170" s="13" t="n"/>
      <c r="D170" s="14" t="n"/>
      <c r="E170" s="13" t="n"/>
      <c r="F170" s="12" t="n"/>
      <c r="G170" s="14" t="n"/>
      <c r="H170" s="13" t="n"/>
      <c r="I170" s="13" t="n"/>
      <c r="J170" s="12" t="n"/>
      <c r="K170" s="13" t="n"/>
      <c r="L170" s="13" t="n"/>
      <c r="M170" s="13" t="n"/>
      <c r="N170" s="12" t="n"/>
      <c r="O170" s="13" t="n"/>
      <c r="P170" s="13">
        <f>IF(F170="","",IF(COUNTIF('원료수불부'!$B$4:$B$503,F170)=0,"수불부에 없음",""))</f>
        <v/>
      </c>
      <c r="Q170" s="12" t="n"/>
    </row>
    <row r="171">
      <c r="A171" s="11" t="n"/>
      <c r="B171" s="12" t="n"/>
      <c r="C171" s="13" t="n"/>
      <c r="D171" s="14" t="n"/>
      <c r="E171" s="13" t="n"/>
      <c r="F171" s="12" t="n"/>
      <c r="G171" s="14" t="n"/>
      <c r="H171" s="13" t="n"/>
      <c r="I171" s="13" t="n"/>
      <c r="J171" s="12" t="n"/>
      <c r="K171" s="13" t="n"/>
      <c r="L171" s="13" t="n"/>
      <c r="M171" s="13" t="n"/>
      <c r="N171" s="12" t="n"/>
      <c r="O171" s="13" t="n"/>
      <c r="P171" s="13">
        <f>IF(F171="","",IF(COUNTIF('원료수불부'!$B$4:$B$503,F171)=0,"수불부에 없음",""))</f>
        <v/>
      </c>
      <c r="Q171" s="12" t="n"/>
    </row>
    <row r="172">
      <c r="A172" s="11" t="n"/>
      <c r="B172" s="12" t="n"/>
      <c r="C172" s="13" t="n"/>
      <c r="D172" s="14" t="n"/>
      <c r="E172" s="13" t="n"/>
      <c r="F172" s="12" t="n"/>
      <c r="G172" s="14" t="n"/>
      <c r="H172" s="13" t="n"/>
      <c r="I172" s="13" t="n"/>
      <c r="J172" s="12" t="n"/>
      <c r="K172" s="13" t="n"/>
      <c r="L172" s="13" t="n"/>
      <c r="M172" s="13" t="n"/>
      <c r="N172" s="12" t="n"/>
      <c r="O172" s="13" t="n"/>
      <c r="P172" s="13">
        <f>IF(F172="","",IF(COUNTIF('원료수불부'!$B$4:$B$503,F172)=0,"수불부에 없음",""))</f>
        <v/>
      </c>
      <c r="Q172" s="12" t="n"/>
    </row>
    <row r="173">
      <c r="A173" s="11" t="n"/>
      <c r="B173" s="12" t="n"/>
      <c r="C173" s="13" t="n"/>
      <c r="D173" s="14" t="n"/>
      <c r="E173" s="13" t="n"/>
      <c r="F173" s="12" t="n"/>
      <c r="G173" s="14" t="n"/>
      <c r="H173" s="13" t="n"/>
      <c r="I173" s="13" t="n"/>
      <c r="J173" s="12" t="n"/>
      <c r="K173" s="13" t="n"/>
      <c r="L173" s="13" t="n"/>
      <c r="M173" s="13" t="n"/>
      <c r="N173" s="12" t="n"/>
      <c r="O173" s="13" t="n"/>
      <c r="P173" s="13">
        <f>IF(F173="","",IF(COUNTIF('원료수불부'!$B$4:$B$503,F173)=0,"수불부에 없음",""))</f>
        <v/>
      </c>
      <c r="Q173" s="12" t="n"/>
    </row>
    <row r="174">
      <c r="A174" s="11" t="n"/>
      <c r="B174" s="12" t="n"/>
      <c r="C174" s="13" t="n"/>
      <c r="D174" s="14" t="n"/>
      <c r="E174" s="13" t="n"/>
      <c r="F174" s="12" t="n"/>
      <c r="G174" s="14" t="n"/>
      <c r="H174" s="13" t="n"/>
      <c r="I174" s="13" t="n"/>
      <c r="J174" s="12" t="n"/>
      <c r="K174" s="13" t="n"/>
      <c r="L174" s="13" t="n"/>
      <c r="M174" s="13" t="n"/>
      <c r="N174" s="12" t="n"/>
      <c r="O174" s="13" t="n"/>
      <c r="P174" s="13">
        <f>IF(F174="","",IF(COUNTIF('원료수불부'!$B$4:$B$503,F174)=0,"수불부에 없음",""))</f>
        <v/>
      </c>
      <c r="Q174" s="12" t="n"/>
    </row>
    <row r="175">
      <c r="A175" s="11" t="n"/>
      <c r="B175" s="12" t="n"/>
      <c r="C175" s="13" t="n"/>
      <c r="D175" s="14" t="n"/>
      <c r="E175" s="13" t="n"/>
      <c r="F175" s="12" t="n"/>
      <c r="G175" s="14" t="n"/>
      <c r="H175" s="13" t="n"/>
      <c r="I175" s="13" t="n"/>
      <c r="J175" s="12" t="n"/>
      <c r="K175" s="13" t="n"/>
      <c r="L175" s="13" t="n"/>
      <c r="M175" s="13" t="n"/>
      <c r="N175" s="12" t="n"/>
      <c r="O175" s="13" t="n"/>
      <c r="P175" s="13">
        <f>IF(F175="","",IF(COUNTIF('원료수불부'!$B$4:$B$503,F175)=0,"수불부에 없음",""))</f>
        <v/>
      </c>
      <c r="Q175" s="12" t="n"/>
    </row>
    <row r="176">
      <c r="A176" s="11" t="n"/>
      <c r="B176" s="12" t="n"/>
      <c r="C176" s="13" t="n"/>
      <c r="D176" s="14" t="n"/>
      <c r="E176" s="13" t="n"/>
      <c r="F176" s="12" t="n"/>
      <c r="G176" s="14" t="n"/>
      <c r="H176" s="13" t="n"/>
      <c r="I176" s="13" t="n"/>
      <c r="J176" s="12" t="n"/>
      <c r="K176" s="13" t="n"/>
      <c r="L176" s="13" t="n"/>
      <c r="M176" s="13" t="n"/>
      <c r="N176" s="12" t="n"/>
      <c r="O176" s="13" t="n"/>
      <c r="P176" s="13">
        <f>IF(F176="","",IF(COUNTIF('원료수불부'!$B$4:$B$503,F176)=0,"수불부에 없음",""))</f>
        <v/>
      </c>
      <c r="Q176" s="12" t="n"/>
    </row>
    <row r="177">
      <c r="A177" s="11" t="n"/>
      <c r="B177" s="12" t="n"/>
      <c r="C177" s="13" t="n"/>
      <c r="D177" s="14" t="n"/>
      <c r="E177" s="13" t="n"/>
      <c r="F177" s="12" t="n"/>
      <c r="G177" s="14" t="n"/>
      <c r="H177" s="13" t="n"/>
      <c r="I177" s="13" t="n"/>
      <c r="J177" s="12" t="n"/>
      <c r="K177" s="13" t="n"/>
      <c r="L177" s="13" t="n"/>
      <c r="M177" s="13" t="n"/>
      <c r="N177" s="12" t="n"/>
      <c r="O177" s="13" t="n"/>
      <c r="P177" s="13">
        <f>IF(F177="","",IF(COUNTIF('원료수불부'!$B$4:$B$503,F177)=0,"수불부에 없음",""))</f>
        <v/>
      </c>
      <c r="Q177" s="12" t="n"/>
    </row>
    <row r="178">
      <c r="A178" s="11" t="n"/>
      <c r="B178" s="12" t="n"/>
      <c r="C178" s="13" t="n"/>
      <c r="D178" s="14" t="n"/>
      <c r="E178" s="13" t="n"/>
      <c r="F178" s="12" t="n"/>
      <c r="G178" s="14" t="n"/>
      <c r="H178" s="13" t="n"/>
      <c r="I178" s="13" t="n"/>
      <c r="J178" s="12" t="n"/>
      <c r="K178" s="13" t="n"/>
      <c r="L178" s="13" t="n"/>
      <c r="M178" s="13" t="n"/>
      <c r="N178" s="12" t="n"/>
      <c r="O178" s="13" t="n"/>
      <c r="P178" s="13">
        <f>IF(F178="","",IF(COUNTIF('원료수불부'!$B$4:$B$503,F178)=0,"수불부에 없음",""))</f>
        <v/>
      </c>
      <c r="Q178" s="12" t="n"/>
    </row>
    <row r="179">
      <c r="A179" s="11" t="n"/>
      <c r="B179" s="12" t="n"/>
      <c r="C179" s="13" t="n"/>
      <c r="D179" s="14" t="n"/>
      <c r="E179" s="13" t="n"/>
      <c r="F179" s="12" t="n"/>
      <c r="G179" s="14" t="n"/>
      <c r="H179" s="13" t="n"/>
      <c r="I179" s="13" t="n"/>
      <c r="J179" s="12" t="n"/>
      <c r="K179" s="13" t="n"/>
      <c r="L179" s="13" t="n"/>
      <c r="M179" s="13" t="n"/>
      <c r="N179" s="12" t="n"/>
      <c r="O179" s="13" t="n"/>
      <c r="P179" s="13">
        <f>IF(F179="","",IF(COUNTIF('원료수불부'!$B$4:$B$503,F179)=0,"수불부에 없음",""))</f>
        <v/>
      </c>
      <c r="Q179" s="12" t="n"/>
    </row>
    <row r="180">
      <c r="A180" s="11" t="n"/>
      <c r="B180" s="12" t="n"/>
      <c r="C180" s="13" t="n"/>
      <c r="D180" s="14" t="n"/>
      <c r="E180" s="13" t="n"/>
      <c r="F180" s="12" t="n"/>
      <c r="G180" s="14" t="n"/>
      <c r="H180" s="13" t="n"/>
      <c r="I180" s="13" t="n"/>
      <c r="J180" s="12" t="n"/>
      <c r="K180" s="13" t="n"/>
      <c r="L180" s="13" t="n"/>
      <c r="M180" s="13" t="n"/>
      <c r="N180" s="12" t="n"/>
      <c r="O180" s="13" t="n"/>
      <c r="P180" s="13">
        <f>IF(F180="","",IF(COUNTIF('원료수불부'!$B$4:$B$503,F180)=0,"수불부에 없음",""))</f>
        <v/>
      </c>
      <c r="Q180" s="12" t="n"/>
    </row>
    <row r="181">
      <c r="A181" s="11" t="n"/>
      <c r="B181" s="12" t="n"/>
      <c r="C181" s="13" t="n"/>
      <c r="D181" s="14" t="n"/>
      <c r="E181" s="13" t="n"/>
      <c r="F181" s="12" t="n"/>
      <c r="G181" s="14" t="n"/>
      <c r="H181" s="13" t="n"/>
      <c r="I181" s="13" t="n"/>
      <c r="J181" s="12" t="n"/>
      <c r="K181" s="13" t="n"/>
      <c r="L181" s="13" t="n"/>
      <c r="M181" s="13" t="n"/>
      <c r="N181" s="12" t="n"/>
      <c r="O181" s="13" t="n"/>
      <c r="P181" s="13">
        <f>IF(F181="","",IF(COUNTIF('원료수불부'!$B$4:$B$503,F181)=0,"수불부에 없음",""))</f>
        <v/>
      </c>
      <c r="Q181" s="12" t="n"/>
    </row>
    <row r="182">
      <c r="A182" s="11" t="n"/>
      <c r="B182" s="12" t="n"/>
      <c r="C182" s="13" t="n"/>
      <c r="D182" s="14" t="n"/>
      <c r="E182" s="13" t="n"/>
      <c r="F182" s="12" t="n"/>
      <c r="G182" s="14" t="n"/>
      <c r="H182" s="13" t="n"/>
      <c r="I182" s="13" t="n"/>
      <c r="J182" s="12" t="n"/>
      <c r="K182" s="13" t="n"/>
      <c r="L182" s="13" t="n"/>
      <c r="M182" s="13" t="n"/>
      <c r="N182" s="12" t="n"/>
      <c r="O182" s="13" t="n"/>
      <c r="P182" s="13">
        <f>IF(F182="","",IF(COUNTIF('원료수불부'!$B$4:$B$503,F182)=0,"수불부에 없음",""))</f>
        <v/>
      </c>
      <c r="Q182" s="12" t="n"/>
    </row>
    <row r="183">
      <c r="A183" s="11" t="n"/>
      <c r="B183" s="12" t="n"/>
      <c r="C183" s="13" t="n"/>
      <c r="D183" s="14" t="n"/>
      <c r="E183" s="13" t="n"/>
      <c r="F183" s="12" t="n"/>
      <c r="G183" s="14" t="n"/>
      <c r="H183" s="13" t="n"/>
      <c r="I183" s="13" t="n"/>
      <c r="J183" s="12" t="n"/>
      <c r="K183" s="13" t="n"/>
      <c r="L183" s="13" t="n"/>
      <c r="M183" s="13" t="n"/>
      <c r="N183" s="12" t="n"/>
      <c r="O183" s="13" t="n"/>
      <c r="P183" s="13">
        <f>IF(F183="","",IF(COUNTIF('원료수불부'!$B$4:$B$503,F183)=0,"수불부에 없음",""))</f>
        <v/>
      </c>
      <c r="Q183" s="12" t="n"/>
    </row>
    <row r="184">
      <c r="A184" s="11" t="n"/>
      <c r="B184" s="12" t="n"/>
      <c r="C184" s="13" t="n"/>
      <c r="D184" s="14" t="n"/>
      <c r="E184" s="13" t="n"/>
      <c r="F184" s="12" t="n"/>
      <c r="G184" s="14" t="n"/>
      <c r="H184" s="13" t="n"/>
      <c r="I184" s="13" t="n"/>
      <c r="J184" s="12" t="n"/>
      <c r="K184" s="13" t="n"/>
      <c r="L184" s="13" t="n"/>
      <c r="M184" s="13" t="n"/>
      <c r="N184" s="12" t="n"/>
      <c r="O184" s="13" t="n"/>
      <c r="P184" s="13">
        <f>IF(F184="","",IF(COUNTIF('원료수불부'!$B$4:$B$503,F184)=0,"수불부에 없음",""))</f>
        <v/>
      </c>
      <c r="Q184" s="12" t="n"/>
    </row>
    <row r="185">
      <c r="A185" s="11" t="n"/>
      <c r="B185" s="12" t="n"/>
      <c r="C185" s="13" t="n"/>
      <c r="D185" s="14" t="n"/>
      <c r="E185" s="13" t="n"/>
      <c r="F185" s="12" t="n"/>
      <c r="G185" s="14" t="n"/>
      <c r="H185" s="13" t="n"/>
      <c r="I185" s="13" t="n"/>
      <c r="J185" s="12" t="n"/>
      <c r="K185" s="13" t="n"/>
      <c r="L185" s="13" t="n"/>
      <c r="M185" s="13" t="n"/>
      <c r="N185" s="12" t="n"/>
      <c r="O185" s="13" t="n"/>
      <c r="P185" s="13">
        <f>IF(F185="","",IF(COUNTIF('원료수불부'!$B$4:$B$503,F185)=0,"수불부에 없음",""))</f>
        <v/>
      </c>
      <c r="Q185" s="12" t="n"/>
    </row>
    <row r="186">
      <c r="A186" s="11" t="n"/>
      <c r="B186" s="12" t="n"/>
      <c r="C186" s="13" t="n"/>
      <c r="D186" s="14" t="n"/>
      <c r="E186" s="13" t="n"/>
      <c r="F186" s="12" t="n"/>
      <c r="G186" s="14" t="n"/>
      <c r="H186" s="13" t="n"/>
      <c r="I186" s="13" t="n"/>
      <c r="J186" s="12" t="n"/>
      <c r="K186" s="13" t="n"/>
      <c r="L186" s="13" t="n"/>
      <c r="M186" s="13" t="n"/>
      <c r="N186" s="12" t="n"/>
      <c r="O186" s="13" t="n"/>
      <c r="P186" s="13">
        <f>IF(F186="","",IF(COUNTIF('원료수불부'!$B$4:$B$503,F186)=0,"수불부에 없음",""))</f>
        <v/>
      </c>
      <c r="Q186" s="12" t="n"/>
    </row>
    <row r="187">
      <c r="A187" s="11" t="n"/>
      <c r="B187" s="12" t="n"/>
      <c r="C187" s="13" t="n"/>
      <c r="D187" s="14" t="n"/>
      <c r="E187" s="13" t="n"/>
      <c r="F187" s="12" t="n"/>
      <c r="G187" s="14" t="n"/>
      <c r="H187" s="13" t="n"/>
      <c r="I187" s="13" t="n"/>
      <c r="J187" s="12" t="n"/>
      <c r="K187" s="13" t="n"/>
      <c r="L187" s="13" t="n"/>
      <c r="M187" s="13" t="n"/>
      <c r="N187" s="12" t="n"/>
      <c r="O187" s="13" t="n"/>
      <c r="P187" s="13">
        <f>IF(F187="","",IF(COUNTIF('원료수불부'!$B$4:$B$503,F187)=0,"수불부에 없음",""))</f>
        <v/>
      </c>
      <c r="Q187" s="12" t="n"/>
    </row>
    <row r="188">
      <c r="A188" s="11" t="n"/>
      <c r="B188" s="12" t="n"/>
      <c r="C188" s="13" t="n"/>
      <c r="D188" s="14" t="n"/>
      <c r="E188" s="13" t="n"/>
      <c r="F188" s="12" t="n"/>
      <c r="G188" s="14" t="n"/>
      <c r="H188" s="13" t="n"/>
      <c r="I188" s="13" t="n"/>
      <c r="J188" s="12" t="n"/>
      <c r="K188" s="13" t="n"/>
      <c r="L188" s="13" t="n"/>
      <c r="M188" s="13" t="n"/>
      <c r="N188" s="12" t="n"/>
      <c r="O188" s="13" t="n"/>
      <c r="P188" s="13">
        <f>IF(F188="","",IF(COUNTIF('원료수불부'!$B$4:$B$503,F188)=0,"수불부에 없음",""))</f>
        <v/>
      </c>
      <c r="Q188" s="12" t="n"/>
    </row>
    <row r="189">
      <c r="A189" s="11" t="n"/>
      <c r="B189" s="12" t="n"/>
      <c r="C189" s="13" t="n"/>
      <c r="D189" s="14" t="n"/>
      <c r="E189" s="13" t="n"/>
      <c r="F189" s="12" t="n"/>
      <c r="G189" s="14" t="n"/>
      <c r="H189" s="13" t="n"/>
      <c r="I189" s="13" t="n"/>
      <c r="J189" s="12" t="n"/>
      <c r="K189" s="13" t="n"/>
      <c r="L189" s="13" t="n"/>
      <c r="M189" s="13" t="n"/>
      <c r="N189" s="12" t="n"/>
      <c r="O189" s="13" t="n"/>
      <c r="P189" s="13">
        <f>IF(F189="","",IF(COUNTIF('원료수불부'!$B$4:$B$503,F189)=0,"수불부에 없음",""))</f>
        <v/>
      </c>
      <c r="Q189" s="12" t="n"/>
    </row>
    <row r="190">
      <c r="A190" s="11" t="n"/>
      <c r="B190" s="12" t="n"/>
      <c r="C190" s="13" t="n"/>
      <c r="D190" s="14" t="n"/>
      <c r="E190" s="13" t="n"/>
      <c r="F190" s="12" t="n"/>
      <c r="G190" s="14" t="n"/>
      <c r="H190" s="13" t="n"/>
      <c r="I190" s="13" t="n"/>
      <c r="J190" s="12" t="n"/>
      <c r="K190" s="13" t="n"/>
      <c r="L190" s="13" t="n"/>
      <c r="M190" s="13" t="n"/>
      <c r="N190" s="12" t="n"/>
      <c r="O190" s="13" t="n"/>
      <c r="P190" s="13">
        <f>IF(F190="","",IF(COUNTIF('원료수불부'!$B$4:$B$503,F190)=0,"수불부에 없음",""))</f>
        <v/>
      </c>
      <c r="Q190" s="12" t="n"/>
    </row>
    <row r="191">
      <c r="A191" s="11" t="n"/>
      <c r="B191" s="12" t="n"/>
      <c r="C191" s="13" t="n"/>
      <c r="D191" s="14" t="n"/>
      <c r="E191" s="13" t="n"/>
      <c r="F191" s="12" t="n"/>
      <c r="G191" s="14" t="n"/>
      <c r="H191" s="13" t="n"/>
      <c r="I191" s="13" t="n"/>
      <c r="J191" s="12" t="n"/>
      <c r="K191" s="13" t="n"/>
      <c r="L191" s="13" t="n"/>
      <c r="M191" s="13" t="n"/>
      <c r="N191" s="12" t="n"/>
      <c r="O191" s="13" t="n"/>
      <c r="P191" s="13">
        <f>IF(F191="","",IF(COUNTIF('원료수불부'!$B$4:$B$503,F191)=0,"수불부에 없음",""))</f>
        <v/>
      </c>
      <c r="Q191" s="12" t="n"/>
    </row>
    <row r="192">
      <c r="A192" s="11" t="n"/>
      <c r="B192" s="12" t="n"/>
      <c r="C192" s="13" t="n"/>
      <c r="D192" s="14" t="n"/>
      <c r="E192" s="13" t="n"/>
      <c r="F192" s="12" t="n"/>
      <c r="G192" s="14" t="n"/>
      <c r="H192" s="13" t="n"/>
      <c r="I192" s="13" t="n"/>
      <c r="J192" s="12" t="n"/>
      <c r="K192" s="13" t="n"/>
      <c r="L192" s="13" t="n"/>
      <c r="M192" s="13" t="n"/>
      <c r="N192" s="12" t="n"/>
      <c r="O192" s="13" t="n"/>
      <c r="P192" s="13">
        <f>IF(F192="","",IF(COUNTIF('원료수불부'!$B$4:$B$503,F192)=0,"수불부에 없음",""))</f>
        <v/>
      </c>
      <c r="Q192" s="12" t="n"/>
    </row>
    <row r="193">
      <c r="A193" s="11" t="n"/>
      <c r="B193" s="12" t="n"/>
      <c r="C193" s="13" t="n"/>
      <c r="D193" s="14" t="n"/>
      <c r="E193" s="13" t="n"/>
      <c r="F193" s="12" t="n"/>
      <c r="G193" s="14" t="n"/>
      <c r="H193" s="13" t="n"/>
      <c r="I193" s="13" t="n"/>
      <c r="J193" s="12" t="n"/>
      <c r="K193" s="13" t="n"/>
      <c r="L193" s="13" t="n"/>
      <c r="M193" s="13" t="n"/>
      <c r="N193" s="12" t="n"/>
      <c r="O193" s="13" t="n"/>
      <c r="P193" s="13">
        <f>IF(F193="","",IF(COUNTIF('원료수불부'!$B$4:$B$503,F193)=0,"수불부에 없음",""))</f>
        <v/>
      </c>
      <c r="Q193" s="12" t="n"/>
    </row>
    <row r="194">
      <c r="A194" s="11" t="n"/>
      <c r="B194" s="12" t="n"/>
      <c r="C194" s="13" t="n"/>
      <c r="D194" s="14" t="n"/>
      <c r="E194" s="13" t="n"/>
      <c r="F194" s="12" t="n"/>
      <c r="G194" s="14" t="n"/>
      <c r="H194" s="13" t="n"/>
      <c r="I194" s="13" t="n"/>
      <c r="J194" s="12" t="n"/>
      <c r="K194" s="13" t="n"/>
      <c r="L194" s="13" t="n"/>
      <c r="M194" s="13" t="n"/>
      <c r="N194" s="12" t="n"/>
      <c r="O194" s="13" t="n"/>
      <c r="P194" s="13">
        <f>IF(F194="","",IF(COUNTIF('원료수불부'!$B$4:$B$503,F194)=0,"수불부에 없음",""))</f>
        <v/>
      </c>
      <c r="Q194" s="12" t="n"/>
    </row>
    <row r="195">
      <c r="A195" s="11" t="n"/>
      <c r="B195" s="12" t="n"/>
      <c r="C195" s="13" t="n"/>
      <c r="D195" s="14" t="n"/>
      <c r="E195" s="13" t="n"/>
      <c r="F195" s="12" t="n"/>
      <c r="G195" s="14" t="n"/>
      <c r="H195" s="13" t="n"/>
      <c r="I195" s="13" t="n"/>
      <c r="J195" s="12" t="n"/>
      <c r="K195" s="13" t="n"/>
      <c r="L195" s="13" t="n"/>
      <c r="M195" s="13" t="n"/>
      <c r="N195" s="12" t="n"/>
      <c r="O195" s="13" t="n"/>
      <c r="P195" s="13">
        <f>IF(F195="","",IF(COUNTIF('원료수불부'!$B$4:$B$503,F195)=0,"수불부에 없음",""))</f>
        <v/>
      </c>
      <c r="Q195" s="12" t="n"/>
    </row>
    <row r="196">
      <c r="A196" s="11" t="n"/>
      <c r="B196" s="12" t="n"/>
      <c r="C196" s="13" t="n"/>
      <c r="D196" s="14" t="n"/>
      <c r="E196" s="13" t="n"/>
      <c r="F196" s="12" t="n"/>
      <c r="G196" s="14" t="n"/>
      <c r="H196" s="13" t="n"/>
      <c r="I196" s="13" t="n"/>
      <c r="J196" s="12" t="n"/>
      <c r="K196" s="13" t="n"/>
      <c r="L196" s="13" t="n"/>
      <c r="M196" s="13" t="n"/>
      <c r="N196" s="12" t="n"/>
      <c r="O196" s="13" t="n"/>
      <c r="P196" s="13">
        <f>IF(F196="","",IF(COUNTIF('원료수불부'!$B$4:$B$503,F196)=0,"수불부에 없음",""))</f>
        <v/>
      </c>
      <c r="Q196" s="12" t="n"/>
    </row>
    <row r="197">
      <c r="A197" s="11" t="n"/>
      <c r="B197" s="12" t="n"/>
      <c r="C197" s="13" t="n"/>
      <c r="D197" s="14" t="n"/>
      <c r="E197" s="13" t="n"/>
      <c r="F197" s="12" t="n"/>
      <c r="G197" s="14" t="n"/>
      <c r="H197" s="13" t="n"/>
      <c r="I197" s="13" t="n"/>
      <c r="J197" s="12" t="n"/>
      <c r="K197" s="13" t="n"/>
      <c r="L197" s="13" t="n"/>
      <c r="M197" s="13" t="n"/>
      <c r="N197" s="12" t="n"/>
      <c r="O197" s="13" t="n"/>
      <c r="P197" s="13">
        <f>IF(F197="","",IF(COUNTIF('원료수불부'!$B$4:$B$503,F197)=0,"수불부에 없음",""))</f>
        <v/>
      </c>
      <c r="Q197" s="12" t="n"/>
    </row>
    <row r="198">
      <c r="A198" s="11" t="n"/>
      <c r="B198" s="12" t="n"/>
      <c r="C198" s="13" t="n"/>
      <c r="D198" s="14" t="n"/>
      <c r="E198" s="13" t="n"/>
      <c r="F198" s="12" t="n"/>
      <c r="G198" s="14" t="n"/>
      <c r="H198" s="13" t="n"/>
      <c r="I198" s="13" t="n"/>
      <c r="J198" s="12" t="n"/>
      <c r="K198" s="13" t="n"/>
      <c r="L198" s="13" t="n"/>
      <c r="M198" s="13" t="n"/>
      <c r="N198" s="12" t="n"/>
      <c r="O198" s="13" t="n"/>
      <c r="P198" s="13">
        <f>IF(F198="","",IF(COUNTIF('원료수불부'!$B$4:$B$503,F198)=0,"수불부에 없음",""))</f>
        <v/>
      </c>
      <c r="Q198" s="12" t="n"/>
    </row>
    <row r="199">
      <c r="A199" s="11" t="n"/>
      <c r="B199" s="12" t="n"/>
      <c r="C199" s="13" t="n"/>
      <c r="D199" s="14" t="n"/>
      <c r="E199" s="13" t="n"/>
      <c r="F199" s="12" t="n"/>
      <c r="G199" s="14" t="n"/>
      <c r="H199" s="13" t="n"/>
      <c r="I199" s="13" t="n"/>
      <c r="J199" s="12" t="n"/>
      <c r="K199" s="13" t="n"/>
      <c r="L199" s="13" t="n"/>
      <c r="M199" s="13" t="n"/>
      <c r="N199" s="12" t="n"/>
      <c r="O199" s="13" t="n"/>
      <c r="P199" s="13">
        <f>IF(F199="","",IF(COUNTIF('원료수불부'!$B$4:$B$503,F199)=0,"수불부에 없음",""))</f>
        <v/>
      </c>
      <c r="Q199" s="12" t="n"/>
    </row>
    <row r="200">
      <c r="A200" s="11" t="n"/>
      <c r="B200" s="12" t="n"/>
      <c r="C200" s="13" t="n"/>
      <c r="D200" s="14" t="n"/>
      <c r="E200" s="13" t="n"/>
      <c r="F200" s="12" t="n"/>
      <c r="G200" s="14" t="n"/>
      <c r="H200" s="13" t="n"/>
      <c r="I200" s="13" t="n"/>
      <c r="J200" s="12" t="n"/>
      <c r="K200" s="13" t="n"/>
      <c r="L200" s="13" t="n"/>
      <c r="M200" s="13" t="n"/>
      <c r="N200" s="12" t="n"/>
      <c r="O200" s="13" t="n"/>
      <c r="P200" s="13">
        <f>IF(F200="","",IF(COUNTIF('원료수불부'!$B$4:$B$503,F200)=0,"수불부에 없음",""))</f>
        <v/>
      </c>
      <c r="Q200" s="12" t="n"/>
    </row>
    <row r="201">
      <c r="A201" s="11" t="n"/>
      <c r="B201" s="12" t="n"/>
      <c r="C201" s="13" t="n"/>
      <c r="D201" s="14" t="n"/>
      <c r="E201" s="13" t="n"/>
      <c r="F201" s="12" t="n"/>
      <c r="G201" s="14" t="n"/>
      <c r="H201" s="13" t="n"/>
      <c r="I201" s="13" t="n"/>
      <c r="J201" s="12" t="n"/>
      <c r="K201" s="13" t="n"/>
      <c r="L201" s="13" t="n"/>
      <c r="M201" s="13" t="n"/>
      <c r="N201" s="12" t="n"/>
      <c r="O201" s="13" t="n"/>
      <c r="P201" s="13">
        <f>IF(F201="","",IF(COUNTIF('원료수불부'!$B$4:$B$503,F201)=0,"수불부에 없음",""))</f>
        <v/>
      </c>
      <c r="Q201" s="12" t="n"/>
    </row>
    <row r="202">
      <c r="A202" s="11" t="n"/>
      <c r="B202" s="12" t="n"/>
      <c r="C202" s="13" t="n"/>
      <c r="D202" s="14" t="n"/>
      <c r="E202" s="13" t="n"/>
      <c r="F202" s="12" t="n"/>
      <c r="G202" s="14" t="n"/>
      <c r="H202" s="13" t="n"/>
      <c r="I202" s="13" t="n"/>
      <c r="J202" s="12" t="n"/>
      <c r="K202" s="13" t="n"/>
      <c r="L202" s="13" t="n"/>
      <c r="M202" s="13" t="n"/>
      <c r="N202" s="12" t="n"/>
      <c r="O202" s="13" t="n"/>
      <c r="P202" s="13">
        <f>IF(F202="","",IF(COUNTIF('원료수불부'!$B$4:$B$503,F202)=0,"수불부에 없음",""))</f>
        <v/>
      </c>
      <c r="Q202" s="12" t="n"/>
    </row>
    <row r="203">
      <c r="A203" s="11" t="n"/>
      <c r="B203" s="12" t="n"/>
      <c r="C203" s="13" t="n"/>
      <c r="D203" s="14" t="n"/>
      <c r="E203" s="13" t="n"/>
      <c r="F203" s="12" t="n"/>
      <c r="G203" s="14" t="n"/>
      <c r="H203" s="13" t="n"/>
      <c r="I203" s="13" t="n"/>
      <c r="J203" s="12" t="n"/>
      <c r="K203" s="13" t="n"/>
      <c r="L203" s="13" t="n"/>
      <c r="M203" s="13" t="n"/>
      <c r="N203" s="12" t="n"/>
      <c r="O203" s="13" t="n"/>
      <c r="P203" s="13">
        <f>IF(F203="","",IF(COUNTIF('원료수불부'!$B$4:$B$503,F203)=0,"수불부에 없음",""))</f>
        <v/>
      </c>
      <c r="Q203" s="12" t="n"/>
    </row>
    <row r="204">
      <c r="A204" s="11" t="n"/>
      <c r="B204" s="12" t="n"/>
      <c r="C204" s="13" t="n"/>
      <c r="D204" s="14" t="n"/>
      <c r="E204" s="13" t="n"/>
      <c r="F204" s="12" t="n"/>
      <c r="G204" s="14" t="n"/>
      <c r="H204" s="13" t="n"/>
      <c r="I204" s="13" t="n"/>
      <c r="J204" s="12" t="n"/>
      <c r="K204" s="13" t="n"/>
      <c r="L204" s="13" t="n"/>
      <c r="M204" s="13" t="n"/>
      <c r="N204" s="12" t="n"/>
      <c r="O204" s="13" t="n"/>
      <c r="P204" s="13">
        <f>IF(F204="","",IF(COUNTIF('원료수불부'!$B$4:$B$503,F204)=0,"수불부에 없음",""))</f>
        <v/>
      </c>
      <c r="Q204" s="12" t="n"/>
    </row>
    <row r="205">
      <c r="A205" s="11" t="n"/>
      <c r="B205" s="12" t="n"/>
      <c r="C205" s="13" t="n"/>
      <c r="D205" s="14" t="n"/>
      <c r="E205" s="13" t="n"/>
      <c r="F205" s="12" t="n"/>
      <c r="G205" s="14" t="n"/>
      <c r="H205" s="13" t="n"/>
      <c r="I205" s="13" t="n"/>
      <c r="J205" s="12" t="n"/>
      <c r="K205" s="13" t="n"/>
      <c r="L205" s="13" t="n"/>
      <c r="M205" s="13" t="n"/>
      <c r="N205" s="12" t="n"/>
      <c r="O205" s="13" t="n"/>
      <c r="P205" s="13">
        <f>IF(F205="","",IF(COUNTIF('원료수불부'!$B$4:$B$503,F205)=0,"수불부에 없음",""))</f>
        <v/>
      </c>
      <c r="Q205" s="12" t="n"/>
    </row>
    <row r="206">
      <c r="A206" s="11" t="n"/>
      <c r="B206" s="12" t="n"/>
      <c r="C206" s="13" t="n"/>
      <c r="D206" s="14" t="n"/>
      <c r="E206" s="13" t="n"/>
      <c r="F206" s="12" t="n"/>
      <c r="G206" s="14" t="n"/>
      <c r="H206" s="13" t="n"/>
      <c r="I206" s="13" t="n"/>
      <c r="J206" s="12" t="n"/>
      <c r="K206" s="13" t="n"/>
      <c r="L206" s="13" t="n"/>
      <c r="M206" s="13" t="n"/>
      <c r="N206" s="12" t="n"/>
      <c r="O206" s="13" t="n"/>
      <c r="P206" s="13">
        <f>IF(F206="","",IF(COUNTIF('원료수불부'!$B$4:$B$503,F206)=0,"수불부에 없음",""))</f>
        <v/>
      </c>
      <c r="Q206" s="12" t="n"/>
    </row>
    <row r="207">
      <c r="A207" s="11" t="n"/>
      <c r="B207" s="12" t="n"/>
      <c r="C207" s="13" t="n"/>
      <c r="D207" s="14" t="n"/>
      <c r="E207" s="13" t="n"/>
      <c r="F207" s="12" t="n"/>
      <c r="G207" s="14" t="n"/>
      <c r="H207" s="13" t="n"/>
      <c r="I207" s="13" t="n"/>
      <c r="J207" s="12" t="n"/>
      <c r="K207" s="13" t="n"/>
      <c r="L207" s="13" t="n"/>
      <c r="M207" s="13" t="n"/>
      <c r="N207" s="12" t="n"/>
      <c r="O207" s="13" t="n"/>
      <c r="P207" s="13">
        <f>IF(F207="","",IF(COUNTIF('원료수불부'!$B$4:$B$503,F207)=0,"수불부에 없음",""))</f>
        <v/>
      </c>
      <c r="Q207" s="12" t="n"/>
    </row>
    <row r="208">
      <c r="A208" s="11" t="n"/>
      <c r="B208" s="12" t="n"/>
      <c r="C208" s="13" t="n"/>
      <c r="D208" s="14" t="n"/>
      <c r="E208" s="13" t="n"/>
      <c r="F208" s="12" t="n"/>
      <c r="G208" s="14" t="n"/>
      <c r="H208" s="13" t="n"/>
      <c r="I208" s="13" t="n"/>
      <c r="J208" s="12" t="n"/>
      <c r="K208" s="13" t="n"/>
      <c r="L208" s="13" t="n"/>
      <c r="M208" s="13" t="n"/>
      <c r="N208" s="12" t="n"/>
      <c r="O208" s="13" t="n"/>
      <c r="P208" s="13">
        <f>IF(F208="","",IF(COUNTIF('원료수불부'!$B$4:$B$503,F208)=0,"수불부에 없음",""))</f>
        <v/>
      </c>
      <c r="Q208" s="12" t="n"/>
    </row>
    <row r="209">
      <c r="A209" s="11" t="n"/>
      <c r="B209" s="12" t="n"/>
      <c r="C209" s="13" t="n"/>
      <c r="D209" s="14" t="n"/>
      <c r="E209" s="13" t="n"/>
      <c r="F209" s="12" t="n"/>
      <c r="G209" s="14" t="n"/>
      <c r="H209" s="13" t="n"/>
      <c r="I209" s="13" t="n"/>
      <c r="J209" s="12" t="n"/>
      <c r="K209" s="13" t="n"/>
      <c r="L209" s="13" t="n"/>
      <c r="M209" s="13" t="n"/>
      <c r="N209" s="12" t="n"/>
      <c r="O209" s="13" t="n"/>
      <c r="P209" s="13">
        <f>IF(F209="","",IF(COUNTIF('원료수불부'!$B$4:$B$503,F209)=0,"수불부에 없음",""))</f>
        <v/>
      </c>
      <c r="Q209" s="12" t="n"/>
    </row>
    <row r="210">
      <c r="A210" s="11" t="n"/>
      <c r="B210" s="12" t="n"/>
      <c r="C210" s="13" t="n"/>
      <c r="D210" s="14" t="n"/>
      <c r="E210" s="13" t="n"/>
      <c r="F210" s="12" t="n"/>
      <c r="G210" s="14" t="n"/>
      <c r="H210" s="13" t="n"/>
      <c r="I210" s="13" t="n"/>
      <c r="J210" s="12" t="n"/>
      <c r="K210" s="13" t="n"/>
      <c r="L210" s="13" t="n"/>
      <c r="M210" s="13" t="n"/>
      <c r="N210" s="12" t="n"/>
      <c r="O210" s="13" t="n"/>
      <c r="P210" s="13">
        <f>IF(F210="","",IF(COUNTIF('원료수불부'!$B$4:$B$503,F210)=0,"수불부에 없음",""))</f>
        <v/>
      </c>
      <c r="Q210" s="12" t="n"/>
    </row>
    <row r="211">
      <c r="A211" s="11" t="n"/>
      <c r="B211" s="12" t="n"/>
      <c r="C211" s="13" t="n"/>
      <c r="D211" s="14" t="n"/>
      <c r="E211" s="13" t="n"/>
      <c r="F211" s="12" t="n"/>
      <c r="G211" s="14" t="n"/>
      <c r="H211" s="13" t="n"/>
      <c r="I211" s="13" t="n"/>
      <c r="J211" s="12" t="n"/>
      <c r="K211" s="13" t="n"/>
      <c r="L211" s="13" t="n"/>
      <c r="M211" s="13" t="n"/>
      <c r="N211" s="12" t="n"/>
      <c r="O211" s="13" t="n"/>
      <c r="P211" s="13">
        <f>IF(F211="","",IF(COUNTIF('원료수불부'!$B$4:$B$503,F211)=0,"수불부에 없음",""))</f>
        <v/>
      </c>
      <c r="Q211" s="12" t="n"/>
    </row>
    <row r="212">
      <c r="A212" s="11" t="n"/>
      <c r="B212" s="12" t="n"/>
      <c r="C212" s="13" t="n"/>
      <c r="D212" s="14" t="n"/>
      <c r="E212" s="13" t="n"/>
      <c r="F212" s="12" t="n"/>
      <c r="G212" s="14" t="n"/>
      <c r="H212" s="13" t="n"/>
      <c r="I212" s="13" t="n"/>
      <c r="J212" s="12" t="n"/>
      <c r="K212" s="13" t="n"/>
      <c r="L212" s="13" t="n"/>
      <c r="M212" s="13" t="n"/>
      <c r="N212" s="12" t="n"/>
      <c r="O212" s="13" t="n"/>
      <c r="P212" s="13">
        <f>IF(F212="","",IF(COUNTIF('원료수불부'!$B$4:$B$503,F212)=0,"수불부에 없음",""))</f>
        <v/>
      </c>
      <c r="Q212" s="12" t="n"/>
    </row>
    <row r="213">
      <c r="A213" s="11" t="n"/>
      <c r="B213" s="12" t="n"/>
      <c r="C213" s="13" t="n"/>
      <c r="D213" s="14" t="n"/>
      <c r="E213" s="13" t="n"/>
      <c r="F213" s="12" t="n"/>
      <c r="G213" s="14" t="n"/>
      <c r="H213" s="13" t="n"/>
      <c r="I213" s="13" t="n"/>
      <c r="J213" s="12" t="n"/>
      <c r="K213" s="13" t="n"/>
      <c r="L213" s="13" t="n"/>
      <c r="M213" s="13" t="n"/>
      <c r="N213" s="12" t="n"/>
      <c r="O213" s="13" t="n"/>
      <c r="P213" s="13">
        <f>IF(F213="","",IF(COUNTIF('원료수불부'!$B$4:$B$503,F213)=0,"수불부에 없음",""))</f>
        <v/>
      </c>
      <c r="Q213" s="12" t="n"/>
    </row>
    <row r="214">
      <c r="A214" s="11" t="n"/>
      <c r="B214" s="12" t="n"/>
      <c r="C214" s="13" t="n"/>
      <c r="D214" s="14" t="n"/>
      <c r="E214" s="13" t="n"/>
      <c r="F214" s="12" t="n"/>
      <c r="G214" s="14" t="n"/>
      <c r="H214" s="13" t="n"/>
      <c r="I214" s="13" t="n"/>
      <c r="J214" s="12" t="n"/>
      <c r="K214" s="13" t="n"/>
      <c r="L214" s="13" t="n"/>
      <c r="M214" s="13" t="n"/>
      <c r="N214" s="12" t="n"/>
      <c r="O214" s="13" t="n"/>
      <c r="P214" s="13">
        <f>IF(F214="","",IF(COUNTIF('원료수불부'!$B$4:$B$503,F214)=0,"수불부에 없음",""))</f>
        <v/>
      </c>
      <c r="Q214" s="12" t="n"/>
    </row>
    <row r="215">
      <c r="A215" s="11" t="n"/>
      <c r="B215" s="12" t="n"/>
      <c r="C215" s="13" t="n"/>
      <c r="D215" s="14" t="n"/>
      <c r="E215" s="13" t="n"/>
      <c r="F215" s="12" t="n"/>
      <c r="G215" s="14" t="n"/>
      <c r="H215" s="13" t="n"/>
      <c r="I215" s="13" t="n"/>
      <c r="J215" s="12" t="n"/>
      <c r="K215" s="13" t="n"/>
      <c r="L215" s="13" t="n"/>
      <c r="M215" s="13" t="n"/>
      <c r="N215" s="12" t="n"/>
      <c r="O215" s="13" t="n"/>
      <c r="P215" s="13">
        <f>IF(F215="","",IF(COUNTIF('원료수불부'!$B$4:$B$503,F215)=0,"수불부에 없음",""))</f>
        <v/>
      </c>
      <c r="Q215" s="12" t="n"/>
    </row>
    <row r="216">
      <c r="A216" s="11" t="n"/>
      <c r="B216" s="12" t="n"/>
      <c r="C216" s="13" t="n"/>
      <c r="D216" s="14" t="n"/>
      <c r="E216" s="13" t="n"/>
      <c r="F216" s="12" t="n"/>
      <c r="G216" s="14" t="n"/>
      <c r="H216" s="13" t="n"/>
      <c r="I216" s="13" t="n"/>
      <c r="J216" s="12" t="n"/>
      <c r="K216" s="13" t="n"/>
      <c r="L216" s="13" t="n"/>
      <c r="M216" s="13" t="n"/>
      <c r="N216" s="12" t="n"/>
      <c r="O216" s="13" t="n"/>
      <c r="P216" s="13">
        <f>IF(F216="","",IF(COUNTIF('원료수불부'!$B$4:$B$503,F216)=0,"수불부에 없음",""))</f>
        <v/>
      </c>
      <c r="Q216" s="12" t="n"/>
    </row>
    <row r="217">
      <c r="A217" s="11" t="n"/>
      <c r="B217" s="12" t="n"/>
      <c r="C217" s="13" t="n"/>
      <c r="D217" s="14" t="n"/>
      <c r="E217" s="13" t="n"/>
      <c r="F217" s="12" t="n"/>
      <c r="G217" s="14" t="n"/>
      <c r="H217" s="13" t="n"/>
      <c r="I217" s="13" t="n"/>
      <c r="J217" s="12" t="n"/>
      <c r="K217" s="13" t="n"/>
      <c r="L217" s="13" t="n"/>
      <c r="M217" s="13" t="n"/>
      <c r="N217" s="12" t="n"/>
      <c r="O217" s="13" t="n"/>
      <c r="P217" s="13">
        <f>IF(F217="","",IF(COUNTIF('원료수불부'!$B$4:$B$503,F217)=0,"수불부에 없음",""))</f>
        <v/>
      </c>
      <c r="Q217" s="12" t="n"/>
    </row>
    <row r="218">
      <c r="A218" s="11" t="n"/>
      <c r="B218" s="12" t="n"/>
      <c r="C218" s="13" t="n"/>
      <c r="D218" s="14" t="n"/>
      <c r="E218" s="13" t="n"/>
      <c r="F218" s="12" t="n"/>
      <c r="G218" s="14" t="n"/>
      <c r="H218" s="13" t="n"/>
      <c r="I218" s="13" t="n"/>
      <c r="J218" s="12" t="n"/>
      <c r="K218" s="13" t="n"/>
      <c r="L218" s="13" t="n"/>
      <c r="M218" s="13" t="n"/>
      <c r="N218" s="12" t="n"/>
      <c r="O218" s="13" t="n"/>
      <c r="P218" s="13">
        <f>IF(F218="","",IF(COUNTIF('원료수불부'!$B$4:$B$503,F218)=0,"수불부에 없음",""))</f>
        <v/>
      </c>
      <c r="Q218" s="12" t="n"/>
    </row>
    <row r="219">
      <c r="A219" s="11" t="n"/>
      <c r="B219" s="12" t="n"/>
      <c r="C219" s="13" t="n"/>
      <c r="D219" s="14" t="n"/>
      <c r="E219" s="13" t="n"/>
      <c r="F219" s="12" t="n"/>
      <c r="G219" s="14" t="n"/>
      <c r="H219" s="13" t="n"/>
      <c r="I219" s="13" t="n"/>
      <c r="J219" s="12" t="n"/>
      <c r="K219" s="13" t="n"/>
      <c r="L219" s="13" t="n"/>
      <c r="M219" s="13" t="n"/>
      <c r="N219" s="12" t="n"/>
      <c r="O219" s="13" t="n"/>
      <c r="P219" s="13">
        <f>IF(F219="","",IF(COUNTIF('원료수불부'!$B$4:$B$503,F219)=0,"수불부에 없음",""))</f>
        <v/>
      </c>
      <c r="Q219" s="12" t="n"/>
    </row>
    <row r="220">
      <c r="A220" s="11" t="n"/>
      <c r="B220" s="12" t="n"/>
      <c r="C220" s="13" t="n"/>
      <c r="D220" s="14" t="n"/>
      <c r="E220" s="13" t="n"/>
      <c r="F220" s="12" t="n"/>
      <c r="G220" s="14" t="n"/>
      <c r="H220" s="13" t="n"/>
      <c r="I220" s="13" t="n"/>
      <c r="J220" s="12" t="n"/>
      <c r="K220" s="13" t="n"/>
      <c r="L220" s="13" t="n"/>
      <c r="M220" s="13" t="n"/>
      <c r="N220" s="12" t="n"/>
      <c r="O220" s="13" t="n"/>
      <c r="P220" s="13">
        <f>IF(F220="","",IF(COUNTIF('원료수불부'!$B$4:$B$503,F220)=0,"수불부에 없음",""))</f>
        <v/>
      </c>
      <c r="Q220" s="12" t="n"/>
    </row>
    <row r="221">
      <c r="A221" s="11" t="n"/>
      <c r="B221" s="12" t="n"/>
      <c r="C221" s="13" t="n"/>
      <c r="D221" s="14" t="n"/>
      <c r="E221" s="13" t="n"/>
      <c r="F221" s="12" t="n"/>
      <c r="G221" s="14" t="n"/>
      <c r="H221" s="13" t="n"/>
      <c r="I221" s="13" t="n"/>
      <c r="J221" s="12" t="n"/>
      <c r="K221" s="13" t="n"/>
      <c r="L221" s="13" t="n"/>
      <c r="M221" s="13" t="n"/>
      <c r="N221" s="12" t="n"/>
      <c r="O221" s="13" t="n"/>
      <c r="P221" s="13">
        <f>IF(F221="","",IF(COUNTIF('원료수불부'!$B$4:$B$503,F221)=0,"수불부에 없음",""))</f>
        <v/>
      </c>
      <c r="Q221" s="12" t="n"/>
    </row>
    <row r="222">
      <c r="A222" s="11" t="n"/>
      <c r="B222" s="12" t="n"/>
      <c r="C222" s="13" t="n"/>
      <c r="D222" s="14" t="n"/>
      <c r="E222" s="13" t="n"/>
      <c r="F222" s="12" t="n"/>
      <c r="G222" s="14" t="n"/>
      <c r="H222" s="13" t="n"/>
      <c r="I222" s="13" t="n"/>
      <c r="J222" s="12" t="n"/>
      <c r="K222" s="13" t="n"/>
      <c r="L222" s="13" t="n"/>
      <c r="M222" s="13" t="n"/>
      <c r="N222" s="12" t="n"/>
      <c r="O222" s="13" t="n"/>
      <c r="P222" s="13">
        <f>IF(F222="","",IF(COUNTIF('원료수불부'!$B$4:$B$503,F222)=0,"수불부에 없음",""))</f>
        <v/>
      </c>
      <c r="Q222" s="12" t="n"/>
    </row>
    <row r="223">
      <c r="A223" s="11" t="n"/>
      <c r="B223" s="12" t="n"/>
      <c r="C223" s="13" t="n"/>
      <c r="D223" s="14" t="n"/>
      <c r="E223" s="13" t="n"/>
      <c r="F223" s="12" t="n"/>
      <c r="G223" s="14" t="n"/>
      <c r="H223" s="13" t="n"/>
      <c r="I223" s="13" t="n"/>
      <c r="J223" s="12" t="n"/>
      <c r="K223" s="13" t="n"/>
      <c r="L223" s="13" t="n"/>
      <c r="M223" s="13" t="n"/>
      <c r="N223" s="12" t="n"/>
      <c r="O223" s="13" t="n"/>
      <c r="P223" s="13">
        <f>IF(F223="","",IF(COUNTIF('원료수불부'!$B$4:$B$503,F223)=0,"수불부에 없음",""))</f>
        <v/>
      </c>
      <c r="Q223" s="12" t="n"/>
    </row>
    <row r="224">
      <c r="A224" s="11" t="n"/>
      <c r="B224" s="12" t="n"/>
      <c r="C224" s="13" t="n"/>
      <c r="D224" s="14" t="n"/>
      <c r="E224" s="13" t="n"/>
      <c r="F224" s="12" t="n"/>
      <c r="G224" s="14" t="n"/>
      <c r="H224" s="13" t="n"/>
      <c r="I224" s="13" t="n"/>
      <c r="J224" s="12" t="n"/>
      <c r="K224" s="13" t="n"/>
      <c r="L224" s="13" t="n"/>
      <c r="M224" s="13" t="n"/>
      <c r="N224" s="12" t="n"/>
      <c r="O224" s="13" t="n"/>
      <c r="P224" s="13">
        <f>IF(F224="","",IF(COUNTIF('원료수불부'!$B$4:$B$503,F224)=0,"수불부에 없음",""))</f>
        <v/>
      </c>
      <c r="Q224" s="12" t="n"/>
    </row>
    <row r="225">
      <c r="A225" s="11" t="n"/>
      <c r="B225" s="12" t="n"/>
      <c r="C225" s="13" t="n"/>
      <c r="D225" s="14" t="n"/>
      <c r="E225" s="13" t="n"/>
      <c r="F225" s="12" t="n"/>
      <c r="G225" s="14" t="n"/>
      <c r="H225" s="13" t="n"/>
      <c r="I225" s="13" t="n"/>
      <c r="J225" s="12" t="n"/>
      <c r="K225" s="13" t="n"/>
      <c r="L225" s="13" t="n"/>
      <c r="M225" s="13" t="n"/>
      <c r="N225" s="12" t="n"/>
      <c r="O225" s="13" t="n"/>
      <c r="P225" s="13">
        <f>IF(F225="","",IF(COUNTIF('원료수불부'!$B$4:$B$503,F225)=0,"수불부에 없음",""))</f>
        <v/>
      </c>
      <c r="Q225" s="12" t="n"/>
    </row>
    <row r="226">
      <c r="A226" s="11" t="n"/>
      <c r="B226" s="12" t="n"/>
      <c r="C226" s="13" t="n"/>
      <c r="D226" s="14" t="n"/>
      <c r="E226" s="13" t="n"/>
      <c r="F226" s="12" t="n"/>
      <c r="G226" s="14" t="n"/>
      <c r="H226" s="13" t="n"/>
      <c r="I226" s="13" t="n"/>
      <c r="J226" s="12" t="n"/>
      <c r="K226" s="13" t="n"/>
      <c r="L226" s="13" t="n"/>
      <c r="M226" s="13" t="n"/>
      <c r="N226" s="12" t="n"/>
      <c r="O226" s="13" t="n"/>
      <c r="P226" s="13">
        <f>IF(F226="","",IF(COUNTIF('원료수불부'!$B$4:$B$503,F226)=0,"수불부에 없음",""))</f>
        <v/>
      </c>
      <c r="Q226" s="12" t="n"/>
    </row>
    <row r="227">
      <c r="A227" s="11" t="n"/>
      <c r="B227" s="12" t="n"/>
      <c r="C227" s="13" t="n"/>
      <c r="D227" s="14" t="n"/>
      <c r="E227" s="13" t="n"/>
      <c r="F227" s="12" t="n"/>
      <c r="G227" s="14" t="n"/>
      <c r="H227" s="13" t="n"/>
      <c r="I227" s="13" t="n"/>
      <c r="J227" s="12" t="n"/>
      <c r="K227" s="13" t="n"/>
      <c r="L227" s="13" t="n"/>
      <c r="M227" s="13" t="n"/>
      <c r="N227" s="12" t="n"/>
      <c r="O227" s="13" t="n"/>
      <c r="P227" s="13">
        <f>IF(F227="","",IF(COUNTIF('원료수불부'!$B$4:$B$503,F227)=0,"수불부에 없음",""))</f>
        <v/>
      </c>
      <c r="Q227" s="12" t="n"/>
    </row>
    <row r="228">
      <c r="A228" s="11" t="n"/>
      <c r="B228" s="12" t="n"/>
      <c r="C228" s="13" t="n"/>
      <c r="D228" s="14" t="n"/>
      <c r="E228" s="13" t="n"/>
      <c r="F228" s="12" t="n"/>
      <c r="G228" s="14" t="n"/>
      <c r="H228" s="13" t="n"/>
      <c r="I228" s="13" t="n"/>
      <c r="J228" s="12" t="n"/>
      <c r="K228" s="13" t="n"/>
      <c r="L228" s="13" t="n"/>
      <c r="M228" s="13" t="n"/>
      <c r="N228" s="12" t="n"/>
      <c r="O228" s="13" t="n"/>
      <c r="P228" s="13">
        <f>IF(F228="","",IF(COUNTIF('원료수불부'!$B$4:$B$503,F228)=0,"수불부에 없음",""))</f>
        <v/>
      </c>
      <c r="Q228" s="12" t="n"/>
    </row>
    <row r="229">
      <c r="A229" s="11" t="n"/>
      <c r="B229" s="12" t="n"/>
      <c r="C229" s="13" t="n"/>
      <c r="D229" s="14" t="n"/>
      <c r="E229" s="13" t="n"/>
      <c r="F229" s="12" t="n"/>
      <c r="G229" s="14" t="n"/>
      <c r="H229" s="13" t="n"/>
      <c r="I229" s="13" t="n"/>
      <c r="J229" s="12" t="n"/>
      <c r="K229" s="13" t="n"/>
      <c r="L229" s="13" t="n"/>
      <c r="M229" s="13" t="n"/>
      <c r="N229" s="12" t="n"/>
      <c r="O229" s="13" t="n"/>
      <c r="P229" s="13">
        <f>IF(F229="","",IF(COUNTIF('원료수불부'!$B$4:$B$503,F229)=0,"수불부에 없음",""))</f>
        <v/>
      </c>
      <c r="Q229" s="12" t="n"/>
    </row>
    <row r="230">
      <c r="A230" s="11" t="n"/>
      <c r="B230" s="12" t="n"/>
      <c r="C230" s="13" t="n"/>
      <c r="D230" s="14" t="n"/>
      <c r="E230" s="13" t="n"/>
      <c r="F230" s="12" t="n"/>
      <c r="G230" s="14" t="n"/>
      <c r="H230" s="13" t="n"/>
      <c r="I230" s="13" t="n"/>
      <c r="J230" s="12" t="n"/>
      <c r="K230" s="13" t="n"/>
      <c r="L230" s="13" t="n"/>
      <c r="M230" s="13" t="n"/>
      <c r="N230" s="12" t="n"/>
      <c r="O230" s="13" t="n"/>
      <c r="P230" s="13">
        <f>IF(F230="","",IF(COUNTIF('원료수불부'!$B$4:$B$503,F230)=0,"수불부에 없음",""))</f>
        <v/>
      </c>
      <c r="Q230" s="12" t="n"/>
    </row>
    <row r="231">
      <c r="A231" s="11" t="n"/>
      <c r="B231" s="12" t="n"/>
      <c r="C231" s="13" t="n"/>
      <c r="D231" s="14" t="n"/>
      <c r="E231" s="13" t="n"/>
      <c r="F231" s="12" t="n"/>
      <c r="G231" s="14" t="n"/>
      <c r="H231" s="13" t="n"/>
      <c r="I231" s="13" t="n"/>
      <c r="J231" s="12" t="n"/>
      <c r="K231" s="13" t="n"/>
      <c r="L231" s="13" t="n"/>
      <c r="M231" s="13" t="n"/>
      <c r="N231" s="12" t="n"/>
      <c r="O231" s="13" t="n"/>
      <c r="P231" s="13">
        <f>IF(F231="","",IF(COUNTIF('원료수불부'!$B$4:$B$503,F231)=0,"수불부에 없음",""))</f>
        <v/>
      </c>
      <c r="Q231" s="12" t="n"/>
    </row>
    <row r="232">
      <c r="A232" s="11" t="n"/>
      <c r="B232" s="12" t="n"/>
      <c r="C232" s="13" t="n"/>
      <c r="D232" s="14" t="n"/>
      <c r="E232" s="13" t="n"/>
      <c r="F232" s="12" t="n"/>
      <c r="G232" s="14" t="n"/>
      <c r="H232" s="13" t="n"/>
      <c r="I232" s="13" t="n"/>
      <c r="J232" s="12" t="n"/>
      <c r="K232" s="13" t="n"/>
      <c r="L232" s="13" t="n"/>
      <c r="M232" s="13" t="n"/>
      <c r="N232" s="12" t="n"/>
      <c r="O232" s="13" t="n"/>
      <c r="P232" s="13">
        <f>IF(F232="","",IF(COUNTIF('원료수불부'!$B$4:$B$503,F232)=0,"수불부에 없음",""))</f>
        <v/>
      </c>
      <c r="Q232" s="12" t="n"/>
    </row>
    <row r="233">
      <c r="A233" s="11" t="n"/>
      <c r="B233" s="12" t="n"/>
      <c r="C233" s="13" t="n"/>
      <c r="D233" s="14" t="n"/>
      <c r="E233" s="13" t="n"/>
      <c r="F233" s="12" t="n"/>
      <c r="G233" s="14" t="n"/>
      <c r="H233" s="13" t="n"/>
      <c r="I233" s="13" t="n"/>
      <c r="J233" s="12" t="n"/>
      <c r="K233" s="13" t="n"/>
      <c r="L233" s="13" t="n"/>
      <c r="M233" s="13" t="n"/>
      <c r="N233" s="12" t="n"/>
      <c r="O233" s="13" t="n"/>
      <c r="P233" s="13">
        <f>IF(F233="","",IF(COUNTIF('원료수불부'!$B$4:$B$503,F233)=0,"수불부에 없음",""))</f>
        <v/>
      </c>
      <c r="Q233" s="12" t="n"/>
    </row>
    <row r="234">
      <c r="A234" s="11" t="n"/>
      <c r="B234" s="12" t="n"/>
      <c r="C234" s="13" t="n"/>
      <c r="D234" s="14" t="n"/>
      <c r="E234" s="13" t="n"/>
      <c r="F234" s="12" t="n"/>
      <c r="G234" s="14" t="n"/>
      <c r="H234" s="13" t="n"/>
      <c r="I234" s="13" t="n"/>
      <c r="J234" s="12" t="n"/>
      <c r="K234" s="13" t="n"/>
      <c r="L234" s="13" t="n"/>
      <c r="M234" s="13" t="n"/>
      <c r="N234" s="12" t="n"/>
      <c r="O234" s="13" t="n"/>
      <c r="P234" s="13">
        <f>IF(F234="","",IF(COUNTIF('원료수불부'!$B$4:$B$503,F234)=0,"수불부에 없음",""))</f>
        <v/>
      </c>
      <c r="Q234" s="12" t="n"/>
    </row>
    <row r="235">
      <c r="A235" s="11" t="n"/>
      <c r="B235" s="12" t="n"/>
      <c r="C235" s="13" t="n"/>
      <c r="D235" s="14" t="n"/>
      <c r="E235" s="13" t="n"/>
      <c r="F235" s="12" t="n"/>
      <c r="G235" s="14" t="n"/>
      <c r="H235" s="13" t="n"/>
      <c r="I235" s="13" t="n"/>
      <c r="J235" s="12" t="n"/>
      <c r="K235" s="13" t="n"/>
      <c r="L235" s="13" t="n"/>
      <c r="M235" s="13" t="n"/>
      <c r="N235" s="12" t="n"/>
      <c r="O235" s="13" t="n"/>
      <c r="P235" s="13">
        <f>IF(F235="","",IF(COUNTIF('원료수불부'!$B$4:$B$503,F235)=0,"수불부에 없음",""))</f>
        <v/>
      </c>
      <c r="Q235" s="12" t="n"/>
    </row>
    <row r="236">
      <c r="A236" s="11" t="n"/>
      <c r="B236" s="12" t="n"/>
      <c r="C236" s="13" t="n"/>
      <c r="D236" s="14" t="n"/>
      <c r="E236" s="13" t="n"/>
      <c r="F236" s="12" t="n"/>
      <c r="G236" s="14" t="n"/>
      <c r="H236" s="13" t="n"/>
      <c r="I236" s="13" t="n"/>
      <c r="J236" s="12" t="n"/>
      <c r="K236" s="13" t="n"/>
      <c r="L236" s="13" t="n"/>
      <c r="M236" s="13" t="n"/>
      <c r="N236" s="12" t="n"/>
      <c r="O236" s="13" t="n"/>
      <c r="P236" s="13">
        <f>IF(F236="","",IF(COUNTIF('원료수불부'!$B$4:$B$503,F236)=0,"수불부에 없음",""))</f>
        <v/>
      </c>
      <c r="Q236" s="12" t="n"/>
    </row>
    <row r="237">
      <c r="A237" s="11" t="n"/>
      <c r="B237" s="12" t="n"/>
      <c r="C237" s="13" t="n"/>
      <c r="D237" s="14" t="n"/>
      <c r="E237" s="13" t="n"/>
      <c r="F237" s="12" t="n"/>
      <c r="G237" s="14" t="n"/>
      <c r="H237" s="13" t="n"/>
      <c r="I237" s="13" t="n"/>
      <c r="J237" s="12" t="n"/>
      <c r="K237" s="13" t="n"/>
      <c r="L237" s="13" t="n"/>
      <c r="M237" s="13" t="n"/>
      <c r="N237" s="12" t="n"/>
      <c r="O237" s="13" t="n"/>
      <c r="P237" s="13">
        <f>IF(F237="","",IF(COUNTIF('원료수불부'!$B$4:$B$503,F237)=0,"수불부에 없음",""))</f>
        <v/>
      </c>
      <c r="Q237" s="12" t="n"/>
    </row>
    <row r="238">
      <c r="A238" s="11" t="n"/>
      <c r="B238" s="12" t="n"/>
      <c r="C238" s="13" t="n"/>
      <c r="D238" s="14" t="n"/>
      <c r="E238" s="13" t="n"/>
      <c r="F238" s="12" t="n"/>
      <c r="G238" s="14" t="n"/>
      <c r="H238" s="13" t="n"/>
      <c r="I238" s="13" t="n"/>
      <c r="J238" s="12" t="n"/>
      <c r="K238" s="13" t="n"/>
      <c r="L238" s="13" t="n"/>
      <c r="M238" s="13" t="n"/>
      <c r="N238" s="12" t="n"/>
      <c r="O238" s="13" t="n"/>
      <c r="P238" s="13">
        <f>IF(F238="","",IF(COUNTIF('원료수불부'!$B$4:$B$503,F238)=0,"수불부에 없음",""))</f>
        <v/>
      </c>
      <c r="Q238" s="12" t="n"/>
    </row>
    <row r="239">
      <c r="A239" s="11" t="n"/>
      <c r="B239" s="12" t="n"/>
      <c r="C239" s="13" t="n"/>
      <c r="D239" s="14" t="n"/>
      <c r="E239" s="13" t="n"/>
      <c r="F239" s="12" t="n"/>
      <c r="G239" s="14" t="n"/>
      <c r="H239" s="13" t="n"/>
      <c r="I239" s="13" t="n"/>
      <c r="J239" s="12" t="n"/>
      <c r="K239" s="13" t="n"/>
      <c r="L239" s="13" t="n"/>
      <c r="M239" s="13" t="n"/>
      <c r="N239" s="12" t="n"/>
      <c r="O239" s="13" t="n"/>
      <c r="P239" s="13">
        <f>IF(F239="","",IF(COUNTIF('원료수불부'!$B$4:$B$503,F239)=0,"수불부에 없음",""))</f>
        <v/>
      </c>
      <c r="Q239" s="12" t="n"/>
    </row>
    <row r="240">
      <c r="A240" s="11" t="n"/>
      <c r="B240" s="12" t="n"/>
      <c r="C240" s="13" t="n"/>
      <c r="D240" s="14" t="n"/>
      <c r="E240" s="13" t="n"/>
      <c r="F240" s="12" t="n"/>
      <c r="G240" s="14" t="n"/>
      <c r="H240" s="13" t="n"/>
      <c r="I240" s="13" t="n"/>
      <c r="J240" s="12" t="n"/>
      <c r="K240" s="13" t="n"/>
      <c r="L240" s="13" t="n"/>
      <c r="M240" s="13" t="n"/>
      <c r="N240" s="12" t="n"/>
      <c r="O240" s="13" t="n"/>
      <c r="P240" s="13">
        <f>IF(F240="","",IF(COUNTIF('원료수불부'!$B$4:$B$503,F240)=0,"수불부에 없음",""))</f>
        <v/>
      </c>
      <c r="Q240" s="12" t="n"/>
    </row>
    <row r="241">
      <c r="A241" s="11" t="n"/>
      <c r="B241" s="12" t="n"/>
      <c r="C241" s="13" t="n"/>
      <c r="D241" s="14" t="n"/>
      <c r="E241" s="13" t="n"/>
      <c r="F241" s="12" t="n"/>
      <c r="G241" s="14" t="n"/>
      <c r="H241" s="13" t="n"/>
      <c r="I241" s="13" t="n"/>
      <c r="J241" s="12" t="n"/>
      <c r="K241" s="13" t="n"/>
      <c r="L241" s="13" t="n"/>
      <c r="M241" s="13" t="n"/>
      <c r="N241" s="12" t="n"/>
      <c r="O241" s="13" t="n"/>
      <c r="P241" s="13">
        <f>IF(F241="","",IF(COUNTIF('원료수불부'!$B$4:$B$503,F241)=0,"수불부에 없음",""))</f>
        <v/>
      </c>
      <c r="Q241" s="12" t="n"/>
    </row>
    <row r="242">
      <c r="A242" s="11" t="n"/>
      <c r="B242" s="12" t="n"/>
      <c r="C242" s="13" t="n"/>
      <c r="D242" s="14" t="n"/>
      <c r="E242" s="13" t="n"/>
      <c r="F242" s="12" t="n"/>
      <c r="G242" s="14" t="n"/>
      <c r="H242" s="13" t="n"/>
      <c r="I242" s="13" t="n"/>
      <c r="J242" s="12" t="n"/>
      <c r="K242" s="13" t="n"/>
      <c r="L242" s="13" t="n"/>
      <c r="M242" s="13" t="n"/>
      <c r="N242" s="12" t="n"/>
      <c r="O242" s="13" t="n"/>
      <c r="P242" s="13">
        <f>IF(F242="","",IF(COUNTIF('원료수불부'!$B$4:$B$503,F242)=0,"수불부에 없음",""))</f>
        <v/>
      </c>
      <c r="Q242" s="12" t="n"/>
    </row>
    <row r="243">
      <c r="A243" s="11" t="n"/>
      <c r="B243" s="12" t="n"/>
      <c r="C243" s="13" t="n"/>
      <c r="D243" s="14" t="n"/>
      <c r="E243" s="13" t="n"/>
      <c r="F243" s="12" t="n"/>
      <c r="G243" s="14" t="n"/>
      <c r="H243" s="13" t="n"/>
      <c r="I243" s="13" t="n"/>
      <c r="J243" s="12" t="n"/>
      <c r="K243" s="13" t="n"/>
      <c r="L243" s="13" t="n"/>
      <c r="M243" s="13" t="n"/>
      <c r="N243" s="12" t="n"/>
      <c r="O243" s="13" t="n"/>
      <c r="P243" s="13">
        <f>IF(F243="","",IF(COUNTIF('원료수불부'!$B$4:$B$503,F243)=0,"수불부에 없음",""))</f>
        <v/>
      </c>
      <c r="Q243" s="12" t="n"/>
    </row>
    <row r="244">
      <c r="A244" s="11" t="n"/>
      <c r="B244" s="12" t="n"/>
      <c r="C244" s="13" t="n"/>
      <c r="D244" s="14" t="n"/>
      <c r="E244" s="13" t="n"/>
      <c r="F244" s="12" t="n"/>
      <c r="G244" s="14" t="n"/>
      <c r="H244" s="13" t="n"/>
      <c r="I244" s="13" t="n"/>
      <c r="J244" s="12" t="n"/>
      <c r="K244" s="13" t="n"/>
      <c r="L244" s="13" t="n"/>
      <c r="M244" s="13" t="n"/>
      <c r="N244" s="12" t="n"/>
      <c r="O244" s="13" t="n"/>
      <c r="P244" s="13">
        <f>IF(F244="","",IF(COUNTIF('원료수불부'!$B$4:$B$503,F244)=0,"수불부에 없음",""))</f>
        <v/>
      </c>
      <c r="Q244" s="12" t="n"/>
    </row>
    <row r="245">
      <c r="A245" s="11" t="n"/>
      <c r="B245" s="12" t="n"/>
      <c r="C245" s="13" t="n"/>
      <c r="D245" s="14" t="n"/>
      <c r="E245" s="13" t="n"/>
      <c r="F245" s="12" t="n"/>
      <c r="G245" s="14" t="n"/>
      <c r="H245" s="13" t="n"/>
      <c r="I245" s="13" t="n"/>
      <c r="J245" s="12" t="n"/>
      <c r="K245" s="13" t="n"/>
      <c r="L245" s="13" t="n"/>
      <c r="M245" s="13" t="n"/>
      <c r="N245" s="12" t="n"/>
      <c r="O245" s="13" t="n"/>
      <c r="P245" s="13">
        <f>IF(F245="","",IF(COUNTIF('원료수불부'!$B$4:$B$503,F245)=0,"수불부에 없음",""))</f>
        <v/>
      </c>
      <c r="Q245" s="12" t="n"/>
    </row>
    <row r="246">
      <c r="A246" s="11" t="n"/>
      <c r="B246" s="12" t="n"/>
      <c r="C246" s="13" t="n"/>
      <c r="D246" s="14" t="n"/>
      <c r="E246" s="13" t="n"/>
      <c r="F246" s="12" t="n"/>
      <c r="G246" s="14" t="n"/>
      <c r="H246" s="13" t="n"/>
      <c r="I246" s="13" t="n"/>
      <c r="J246" s="12" t="n"/>
      <c r="K246" s="13" t="n"/>
      <c r="L246" s="13" t="n"/>
      <c r="M246" s="13" t="n"/>
      <c r="N246" s="12" t="n"/>
      <c r="O246" s="13" t="n"/>
      <c r="P246" s="13">
        <f>IF(F246="","",IF(COUNTIF('원료수불부'!$B$4:$B$503,F246)=0,"수불부에 없음",""))</f>
        <v/>
      </c>
      <c r="Q246" s="12" t="n"/>
    </row>
    <row r="247">
      <c r="A247" s="11" t="n"/>
      <c r="B247" s="12" t="n"/>
      <c r="C247" s="13" t="n"/>
      <c r="D247" s="14" t="n"/>
      <c r="E247" s="13" t="n"/>
      <c r="F247" s="12" t="n"/>
      <c r="G247" s="14" t="n"/>
      <c r="H247" s="13" t="n"/>
      <c r="I247" s="13" t="n"/>
      <c r="J247" s="12" t="n"/>
      <c r="K247" s="13" t="n"/>
      <c r="L247" s="13" t="n"/>
      <c r="M247" s="13" t="n"/>
      <c r="N247" s="12" t="n"/>
      <c r="O247" s="13" t="n"/>
      <c r="P247" s="13">
        <f>IF(F247="","",IF(COUNTIF('원료수불부'!$B$4:$B$503,F247)=0,"수불부에 없음",""))</f>
        <v/>
      </c>
      <c r="Q247" s="12" t="n"/>
    </row>
    <row r="248">
      <c r="A248" s="11" t="n"/>
      <c r="B248" s="12" t="n"/>
      <c r="C248" s="13" t="n"/>
      <c r="D248" s="14" t="n"/>
      <c r="E248" s="13" t="n"/>
      <c r="F248" s="12" t="n"/>
      <c r="G248" s="14" t="n"/>
      <c r="H248" s="13" t="n"/>
      <c r="I248" s="13" t="n"/>
      <c r="J248" s="12" t="n"/>
      <c r="K248" s="13" t="n"/>
      <c r="L248" s="13" t="n"/>
      <c r="M248" s="13" t="n"/>
      <c r="N248" s="12" t="n"/>
      <c r="O248" s="13" t="n"/>
      <c r="P248" s="13">
        <f>IF(F248="","",IF(COUNTIF('원료수불부'!$B$4:$B$503,F248)=0,"수불부에 없음",""))</f>
        <v/>
      </c>
      <c r="Q248" s="12" t="n"/>
    </row>
    <row r="249">
      <c r="A249" s="11" t="n"/>
      <c r="B249" s="12" t="n"/>
      <c r="C249" s="13" t="n"/>
      <c r="D249" s="14" t="n"/>
      <c r="E249" s="13" t="n"/>
      <c r="F249" s="12" t="n"/>
      <c r="G249" s="14" t="n"/>
      <c r="H249" s="13" t="n"/>
      <c r="I249" s="13" t="n"/>
      <c r="J249" s="12" t="n"/>
      <c r="K249" s="13" t="n"/>
      <c r="L249" s="13" t="n"/>
      <c r="M249" s="13" t="n"/>
      <c r="N249" s="12" t="n"/>
      <c r="O249" s="13" t="n"/>
      <c r="P249" s="13">
        <f>IF(F249="","",IF(COUNTIF('원료수불부'!$B$4:$B$503,F249)=0,"수불부에 없음",""))</f>
        <v/>
      </c>
      <c r="Q249" s="12" t="n"/>
    </row>
    <row r="250">
      <c r="A250" s="11" t="n"/>
      <c r="B250" s="12" t="n"/>
      <c r="C250" s="13" t="n"/>
      <c r="D250" s="14" t="n"/>
      <c r="E250" s="13" t="n"/>
      <c r="F250" s="12" t="n"/>
      <c r="G250" s="14" t="n"/>
      <c r="H250" s="13" t="n"/>
      <c r="I250" s="13" t="n"/>
      <c r="J250" s="12" t="n"/>
      <c r="K250" s="13" t="n"/>
      <c r="L250" s="13" t="n"/>
      <c r="M250" s="13" t="n"/>
      <c r="N250" s="12" t="n"/>
      <c r="O250" s="13" t="n"/>
      <c r="P250" s="13">
        <f>IF(F250="","",IF(COUNTIF('원료수불부'!$B$4:$B$503,F250)=0,"수불부에 없음",""))</f>
        <v/>
      </c>
      <c r="Q250" s="12" t="n"/>
    </row>
    <row r="251">
      <c r="A251" s="11" t="n"/>
      <c r="B251" s="12" t="n"/>
      <c r="C251" s="13" t="n"/>
      <c r="D251" s="14" t="n"/>
      <c r="E251" s="13" t="n"/>
      <c r="F251" s="12" t="n"/>
      <c r="G251" s="14" t="n"/>
      <c r="H251" s="13" t="n"/>
      <c r="I251" s="13" t="n"/>
      <c r="J251" s="12" t="n"/>
      <c r="K251" s="13" t="n"/>
      <c r="L251" s="13" t="n"/>
      <c r="M251" s="13" t="n"/>
      <c r="N251" s="12" t="n"/>
      <c r="O251" s="13" t="n"/>
      <c r="P251" s="13">
        <f>IF(F251="","",IF(COUNTIF('원료수불부'!$B$4:$B$503,F251)=0,"수불부에 없음",""))</f>
        <v/>
      </c>
      <c r="Q251" s="12" t="n"/>
    </row>
    <row r="252">
      <c r="A252" s="11" t="n"/>
      <c r="B252" s="12" t="n"/>
      <c r="C252" s="13" t="n"/>
      <c r="D252" s="14" t="n"/>
      <c r="E252" s="13" t="n"/>
      <c r="F252" s="12" t="n"/>
      <c r="G252" s="14" t="n"/>
      <c r="H252" s="13" t="n"/>
      <c r="I252" s="13" t="n"/>
      <c r="J252" s="12" t="n"/>
      <c r="K252" s="13" t="n"/>
      <c r="L252" s="13" t="n"/>
      <c r="M252" s="13" t="n"/>
      <c r="N252" s="12" t="n"/>
      <c r="O252" s="13" t="n"/>
      <c r="P252" s="13">
        <f>IF(F252="","",IF(COUNTIF('원료수불부'!$B$4:$B$503,F252)=0,"수불부에 없음",""))</f>
        <v/>
      </c>
      <c r="Q252" s="12" t="n"/>
    </row>
    <row r="253">
      <c r="A253" s="11" t="n"/>
      <c r="B253" s="12" t="n"/>
      <c r="C253" s="13" t="n"/>
      <c r="D253" s="14" t="n"/>
      <c r="E253" s="13" t="n"/>
      <c r="F253" s="12" t="n"/>
      <c r="G253" s="14" t="n"/>
      <c r="H253" s="13" t="n"/>
      <c r="I253" s="13" t="n"/>
      <c r="J253" s="12" t="n"/>
      <c r="K253" s="13" t="n"/>
      <c r="L253" s="13" t="n"/>
      <c r="M253" s="13" t="n"/>
      <c r="N253" s="12" t="n"/>
      <c r="O253" s="13" t="n"/>
      <c r="P253" s="13">
        <f>IF(F253="","",IF(COUNTIF('원료수불부'!$B$4:$B$503,F253)=0,"수불부에 없음",""))</f>
        <v/>
      </c>
      <c r="Q253" s="12" t="n"/>
    </row>
    <row r="254">
      <c r="A254" s="11" t="n"/>
      <c r="B254" s="12" t="n"/>
      <c r="C254" s="13" t="n"/>
      <c r="D254" s="14" t="n"/>
      <c r="E254" s="13" t="n"/>
      <c r="F254" s="12" t="n"/>
      <c r="G254" s="14" t="n"/>
      <c r="H254" s="13" t="n"/>
      <c r="I254" s="13" t="n"/>
      <c r="J254" s="12" t="n"/>
      <c r="K254" s="13" t="n"/>
      <c r="L254" s="13" t="n"/>
      <c r="M254" s="13" t="n"/>
      <c r="N254" s="12" t="n"/>
      <c r="O254" s="13" t="n"/>
      <c r="P254" s="13">
        <f>IF(F254="","",IF(COUNTIF('원료수불부'!$B$4:$B$503,F254)=0,"수불부에 없음",""))</f>
        <v/>
      </c>
      <c r="Q254" s="12" t="n"/>
    </row>
    <row r="255">
      <c r="A255" s="11" t="n"/>
      <c r="B255" s="12" t="n"/>
      <c r="C255" s="13" t="n"/>
      <c r="D255" s="14" t="n"/>
      <c r="E255" s="13" t="n"/>
      <c r="F255" s="12" t="n"/>
      <c r="G255" s="14" t="n"/>
      <c r="H255" s="13" t="n"/>
      <c r="I255" s="13" t="n"/>
      <c r="J255" s="12" t="n"/>
      <c r="K255" s="13" t="n"/>
      <c r="L255" s="13" t="n"/>
      <c r="M255" s="13" t="n"/>
      <c r="N255" s="12" t="n"/>
      <c r="O255" s="13" t="n"/>
      <c r="P255" s="13">
        <f>IF(F255="","",IF(COUNTIF('원료수불부'!$B$4:$B$503,F255)=0,"수불부에 없음",""))</f>
        <v/>
      </c>
      <c r="Q255" s="12" t="n"/>
    </row>
    <row r="256">
      <c r="A256" s="11" t="n"/>
      <c r="B256" s="12" t="n"/>
      <c r="C256" s="13" t="n"/>
      <c r="D256" s="14" t="n"/>
      <c r="E256" s="13" t="n"/>
      <c r="F256" s="12" t="n"/>
      <c r="G256" s="14" t="n"/>
      <c r="H256" s="13" t="n"/>
      <c r="I256" s="13" t="n"/>
      <c r="J256" s="12" t="n"/>
      <c r="K256" s="13" t="n"/>
      <c r="L256" s="13" t="n"/>
      <c r="M256" s="13" t="n"/>
      <c r="N256" s="12" t="n"/>
      <c r="O256" s="13" t="n"/>
      <c r="P256" s="13">
        <f>IF(F256="","",IF(COUNTIF('원료수불부'!$B$4:$B$503,F256)=0,"수불부에 없음",""))</f>
        <v/>
      </c>
      <c r="Q256" s="12" t="n"/>
    </row>
    <row r="257">
      <c r="A257" s="11" t="n"/>
      <c r="B257" s="12" t="n"/>
      <c r="C257" s="13" t="n"/>
      <c r="D257" s="14" t="n"/>
      <c r="E257" s="13" t="n"/>
      <c r="F257" s="12" t="n"/>
      <c r="G257" s="14" t="n"/>
      <c r="H257" s="13" t="n"/>
      <c r="I257" s="13" t="n"/>
      <c r="J257" s="12" t="n"/>
      <c r="K257" s="13" t="n"/>
      <c r="L257" s="13" t="n"/>
      <c r="M257" s="13" t="n"/>
      <c r="N257" s="12" t="n"/>
      <c r="O257" s="13" t="n"/>
      <c r="P257" s="13">
        <f>IF(F257="","",IF(COUNTIF('원료수불부'!$B$4:$B$503,F257)=0,"수불부에 없음",""))</f>
        <v/>
      </c>
      <c r="Q257" s="12" t="n"/>
    </row>
    <row r="258">
      <c r="A258" s="11" t="n"/>
      <c r="B258" s="12" t="n"/>
      <c r="C258" s="13" t="n"/>
      <c r="D258" s="14" t="n"/>
      <c r="E258" s="13" t="n"/>
      <c r="F258" s="12" t="n"/>
      <c r="G258" s="14" t="n"/>
      <c r="H258" s="13" t="n"/>
      <c r="I258" s="13" t="n"/>
      <c r="J258" s="12" t="n"/>
      <c r="K258" s="13" t="n"/>
      <c r="L258" s="13" t="n"/>
      <c r="M258" s="13" t="n"/>
      <c r="N258" s="12" t="n"/>
      <c r="O258" s="13" t="n"/>
      <c r="P258" s="13">
        <f>IF(F258="","",IF(COUNTIF('원료수불부'!$B$4:$B$503,F258)=0,"수불부에 없음",""))</f>
        <v/>
      </c>
      <c r="Q258" s="12" t="n"/>
    </row>
    <row r="259">
      <c r="A259" s="11" t="n"/>
      <c r="B259" s="12" t="n"/>
      <c r="C259" s="13" t="n"/>
      <c r="D259" s="14" t="n"/>
      <c r="E259" s="13" t="n"/>
      <c r="F259" s="12" t="n"/>
      <c r="G259" s="14" t="n"/>
      <c r="H259" s="13" t="n"/>
      <c r="I259" s="13" t="n"/>
      <c r="J259" s="12" t="n"/>
      <c r="K259" s="13" t="n"/>
      <c r="L259" s="13" t="n"/>
      <c r="M259" s="13" t="n"/>
      <c r="N259" s="12" t="n"/>
      <c r="O259" s="13" t="n"/>
      <c r="P259" s="13">
        <f>IF(F259="","",IF(COUNTIF('원료수불부'!$B$4:$B$503,F259)=0,"수불부에 없음",""))</f>
        <v/>
      </c>
      <c r="Q259" s="12" t="n"/>
    </row>
    <row r="260">
      <c r="A260" s="11" t="n"/>
      <c r="B260" s="12" t="n"/>
      <c r="C260" s="13" t="n"/>
      <c r="D260" s="14" t="n"/>
      <c r="E260" s="13" t="n"/>
      <c r="F260" s="12" t="n"/>
      <c r="G260" s="14" t="n"/>
      <c r="H260" s="13" t="n"/>
      <c r="I260" s="13" t="n"/>
      <c r="J260" s="12" t="n"/>
      <c r="K260" s="13" t="n"/>
      <c r="L260" s="13" t="n"/>
      <c r="M260" s="13" t="n"/>
      <c r="N260" s="12" t="n"/>
      <c r="O260" s="13" t="n"/>
      <c r="P260" s="13">
        <f>IF(F260="","",IF(COUNTIF('원료수불부'!$B$4:$B$503,F260)=0,"수불부에 없음",""))</f>
        <v/>
      </c>
      <c r="Q260" s="12" t="n"/>
    </row>
    <row r="261">
      <c r="A261" s="11" t="n"/>
      <c r="B261" s="12" t="n"/>
      <c r="C261" s="13" t="n"/>
      <c r="D261" s="14" t="n"/>
      <c r="E261" s="13" t="n"/>
      <c r="F261" s="12" t="n"/>
      <c r="G261" s="14" t="n"/>
      <c r="H261" s="13" t="n"/>
      <c r="I261" s="13" t="n"/>
      <c r="J261" s="12" t="n"/>
      <c r="K261" s="13" t="n"/>
      <c r="L261" s="13" t="n"/>
      <c r="M261" s="13" t="n"/>
      <c r="N261" s="12" t="n"/>
      <c r="O261" s="13" t="n"/>
      <c r="P261" s="13">
        <f>IF(F261="","",IF(COUNTIF('원료수불부'!$B$4:$B$503,F261)=0,"수불부에 없음",""))</f>
        <v/>
      </c>
      <c r="Q261" s="12" t="n"/>
    </row>
    <row r="262">
      <c r="A262" s="11" t="n"/>
      <c r="B262" s="12" t="n"/>
      <c r="C262" s="13" t="n"/>
      <c r="D262" s="14" t="n"/>
      <c r="E262" s="13" t="n"/>
      <c r="F262" s="12" t="n"/>
      <c r="G262" s="14" t="n"/>
      <c r="H262" s="13" t="n"/>
      <c r="I262" s="13" t="n"/>
      <c r="J262" s="12" t="n"/>
      <c r="K262" s="13" t="n"/>
      <c r="L262" s="13" t="n"/>
      <c r="M262" s="13" t="n"/>
      <c r="N262" s="12" t="n"/>
      <c r="O262" s="13" t="n"/>
      <c r="P262" s="13">
        <f>IF(F262="","",IF(COUNTIF('원료수불부'!$B$4:$B$503,F262)=0,"수불부에 없음",""))</f>
        <v/>
      </c>
      <c r="Q262" s="12" t="n"/>
    </row>
    <row r="263">
      <c r="A263" s="11" t="n"/>
      <c r="B263" s="12" t="n"/>
      <c r="C263" s="13" t="n"/>
      <c r="D263" s="14" t="n"/>
      <c r="E263" s="13" t="n"/>
      <c r="F263" s="12" t="n"/>
      <c r="G263" s="14" t="n"/>
      <c r="H263" s="13" t="n"/>
      <c r="I263" s="13" t="n"/>
      <c r="J263" s="12" t="n"/>
      <c r="K263" s="13" t="n"/>
      <c r="L263" s="13" t="n"/>
      <c r="M263" s="13" t="n"/>
      <c r="N263" s="12" t="n"/>
      <c r="O263" s="13" t="n"/>
      <c r="P263" s="13">
        <f>IF(F263="","",IF(COUNTIF('원료수불부'!$B$4:$B$503,F263)=0,"수불부에 없음",""))</f>
        <v/>
      </c>
      <c r="Q263" s="12" t="n"/>
    </row>
    <row r="264">
      <c r="A264" s="11" t="n"/>
      <c r="B264" s="12" t="n"/>
      <c r="C264" s="13" t="n"/>
      <c r="D264" s="14" t="n"/>
      <c r="E264" s="13" t="n"/>
      <c r="F264" s="12" t="n"/>
      <c r="G264" s="14" t="n"/>
      <c r="H264" s="13" t="n"/>
      <c r="I264" s="13" t="n"/>
      <c r="J264" s="12" t="n"/>
      <c r="K264" s="13" t="n"/>
      <c r="L264" s="13" t="n"/>
      <c r="M264" s="13" t="n"/>
      <c r="N264" s="12" t="n"/>
      <c r="O264" s="13" t="n"/>
      <c r="P264" s="13">
        <f>IF(F264="","",IF(COUNTIF('원료수불부'!$B$4:$B$503,F264)=0,"수불부에 없음",""))</f>
        <v/>
      </c>
      <c r="Q264" s="12" t="n"/>
    </row>
    <row r="265">
      <c r="A265" s="11" t="n"/>
      <c r="B265" s="12" t="n"/>
      <c r="C265" s="13" t="n"/>
      <c r="D265" s="14" t="n"/>
      <c r="E265" s="13" t="n"/>
      <c r="F265" s="12" t="n"/>
      <c r="G265" s="14" t="n"/>
      <c r="H265" s="13" t="n"/>
      <c r="I265" s="13" t="n"/>
      <c r="J265" s="12" t="n"/>
      <c r="K265" s="13" t="n"/>
      <c r="L265" s="13" t="n"/>
      <c r="M265" s="13" t="n"/>
      <c r="N265" s="12" t="n"/>
      <c r="O265" s="13" t="n"/>
      <c r="P265" s="13">
        <f>IF(F265="","",IF(COUNTIF('원료수불부'!$B$4:$B$503,F265)=0,"수불부에 없음",""))</f>
        <v/>
      </c>
      <c r="Q265" s="12" t="n"/>
    </row>
    <row r="266">
      <c r="A266" s="11" t="n"/>
      <c r="B266" s="12" t="n"/>
      <c r="C266" s="13" t="n"/>
      <c r="D266" s="14" t="n"/>
      <c r="E266" s="13" t="n"/>
      <c r="F266" s="12" t="n"/>
      <c r="G266" s="14" t="n"/>
      <c r="H266" s="13" t="n"/>
      <c r="I266" s="13" t="n"/>
      <c r="J266" s="12" t="n"/>
      <c r="K266" s="13" t="n"/>
      <c r="L266" s="13" t="n"/>
      <c r="M266" s="13" t="n"/>
      <c r="N266" s="12" t="n"/>
      <c r="O266" s="13" t="n"/>
      <c r="P266" s="13">
        <f>IF(F266="","",IF(COUNTIF('원료수불부'!$B$4:$B$503,F266)=0,"수불부에 없음",""))</f>
        <v/>
      </c>
      <c r="Q266" s="12" t="n"/>
    </row>
    <row r="267">
      <c r="A267" s="11" t="n"/>
      <c r="B267" s="12" t="n"/>
      <c r="C267" s="13" t="n"/>
      <c r="D267" s="14" t="n"/>
      <c r="E267" s="13" t="n"/>
      <c r="F267" s="12" t="n"/>
      <c r="G267" s="14" t="n"/>
      <c r="H267" s="13" t="n"/>
      <c r="I267" s="13" t="n"/>
      <c r="J267" s="12" t="n"/>
      <c r="K267" s="13" t="n"/>
      <c r="L267" s="13" t="n"/>
      <c r="M267" s="13" t="n"/>
      <c r="N267" s="12" t="n"/>
      <c r="O267" s="13" t="n"/>
      <c r="P267" s="13">
        <f>IF(F267="","",IF(COUNTIF('원료수불부'!$B$4:$B$503,F267)=0,"수불부에 없음",""))</f>
        <v/>
      </c>
      <c r="Q267" s="12" t="n"/>
    </row>
    <row r="268">
      <c r="A268" s="11" t="n"/>
      <c r="B268" s="12" t="n"/>
      <c r="C268" s="13" t="n"/>
      <c r="D268" s="14" t="n"/>
      <c r="E268" s="13" t="n"/>
      <c r="F268" s="12" t="n"/>
      <c r="G268" s="14" t="n"/>
      <c r="H268" s="13" t="n"/>
      <c r="I268" s="13" t="n"/>
      <c r="J268" s="12" t="n"/>
      <c r="K268" s="13" t="n"/>
      <c r="L268" s="13" t="n"/>
      <c r="M268" s="13" t="n"/>
      <c r="N268" s="12" t="n"/>
      <c r="O268" s="13" t="n"/>
      <c r="P268" s="13">
        <f>IF(F268="","",IF(COUNTIF('원료수불부'!$B$4:$B$503,F268)=0,"수불부에 없음",""))</f>
        <v/>
      </c>
      <c r="Q268" s="12" t="n"/>
    </row>
    <row r="269">
      <c r="A269" s="11" t="n"/>
      <c r="B269" s="12" t="n"/>
      <c r="C269" s="13" t="n"/>
      <c r="D269" s="14" t="n"/>
      <c r="E269" s="13" t="n"/>
      <c r="F269" s="12" t="n"/>
      <c r="G269" s="14" t="n"/>
      <c r="H269" s="13" t="n"/>
      <c r="I269" s="13" t="n"/>
      <c r="J269" s="12" t="n"/>
      <c r="K269" s="13" t="n"/>
      <c r="L269" s="13" t="n"/>
      <c r="M269" s="13" t="n"/>
      <c r="N269" s="12" t="n"/>
      <c r="O269" s="13" t="n"/>
      <c r="P269" s="13">
        <f>IF(F269="","",IF(COUNTIF('원료수불부'!$B$4:$B$503,F269)=0,"수불부에 없음",""))</f>
        <v/>
      </c>
      <c r="Q269" s="12" t="n"/>
    </row>
    <row r="270">
      <c r="A270" s="11" t="n"/>
      <c r="B270" s="12" t="n"/>
      <c r="C270" s="13" t="n"/>
      <c r="D270" s="14" t="n"/>
      <c r="E270" s="13" t="n"/>
      <c r="F270" s="12" t="n"/>
      <c r="G270" s="14" t="n"/>
      <c r="H270" s="13" t="n"/>
      <c r="I270" s="13" t="n"/>
      <c r="J270" s="12" t="n"/>
      <c r="K270" s="13" t="n"/>
      <c r="L270" s="13" t="n"/>
      <c r="M270" s="13" t="n"/>
      <c r="N270" s="12" t="n"/>
      <c r="O270" s="13" t="n"/>
      <c r="P270" s="13">
        <f>IF(F270="","",IF(COUNTIF('원료수불부'!$B$4:$B$503,F270)=0,"수불부에 없음",""))</f>
        <v/>
      </c>
      <c r="Q270" s="12" t="n"/>
    </row>
    <row r="271">
      <c r="A271" s="11" t="n"/>
      <c r="B271" s="12" t="n"/>
      <c r="C271" s="13" t="n"/>
      <c r="D271" s="14" t="n"/>
      <c r="E271" s="13" t="n"/>
      <c r="F271" s="12" t="n"/>
      <c r="G271" s="14" t="n"/>
      <c r="H271" s="13" t="n"/>
      <c r="I271" s="13" t="n"/>
      <c r="J271" s="12" t="n"/>
      <c r="K271" s="13" t="n"/>
      <c r="L271" s="13" t="n"/>
      <c r="M271" s="13" t="n"/>
      <c r="N271" s="12" t="n"/>
      <c r="O271" s="13" t="n"/>
      <c r="P271" s="13">
        <f>IF(F271="","",IF(COUNTIF('원료수불부'!$B$4:$B$503,F271)=0,"수불부에 없음",""))</f>
        <v/>
      </c>
      <c r="Q271" s="12" t="n"/>
    </row>
    <row r="272">
      <c r="A272" s="11" t="n"/>
      <c r="B272" s="12" t="n"/>
      <c r="C272" s="13" t="n"/>
      <c r="D272" s="14" t="n"/>
      <c r="E272" s="13" t="n"/>
      <c r="F272" s="12" t="n"/>
      <c r="G272" s="14" t="n"/>
      <c r="H272" s="13" t="n"/>
      <c r="I272" s="13" t="n"/>
      <c r="J272" s="12" t="n"/>
      <c r="K272" s="13" t="n"/>
      <c r="L272" s="13" t="n"/>
      <c r="M272" s="13" t="n"/>
      <c r="N272" s="12" t="n"/>
      <c r="O272" s="13" t="n"/>
      <c r="P272" s="13">
        <f>IF(F272="","",IF(COUNTIF('원료수불부'!$B$4:$B$503,F272)=0,"수불부에 없음",""))</f>
        <v/>
      </c>
      <c r="Q272" s="12" t="n"/>
    </row>
    <row r="273">
      <c r="A273" s="11" t="n"/>
      <c r="B273" s="12" t="n"/>
      <c r="C273" s="13" t="n"/>
      <c r="D273" s="14" t="n"/>
      <c r="E273" s="13" t="n"/>
      <c r="F273" s="12" t="n"/>
      <c r="G273" s="14" t="n"/>
      <c r="H273" s="13" t="n"/>
      <c r="I273" s="13" t="n"/>
      <c r="J273" s="12" t="n"/>
      <c r="K273" s="13" t="n"/>
      <c r="L273" s="13" t="n"/>
      <c r="M273" s="13" t="n"/>
      <c r="N273" s="12" t="n"/>
      <c r="O273" s="13" t="n"/>
      <c r="P273" s="13">
        <f>IF(F273="","",IF(COUNTIF('원료수불부'!$B$4:$B$503,F273)=0,"수불부에 없음",""))</f>
        <v/>
      </c>
      <c r="Q273" s="12" t="n"/>
    </row>
    <row r="274">
      <c r="A274" s="11" t="n"/>
      <c r="B274" s="12" t="n"/>
      <c r="C274" s="13" t="n"/>
      <c r="D274" s="14" t="n"/>
      <c r="E274" s="13" t="n"/>
      <c r="F274" s="12" t="n"/>
      <c r="G274" s="14" t="n"/>
      <c r="H274" s="13" t="n"/>
      <c r="I274" s="13" t="n"/>
      <c r="J274" s="12" t="n"/>
      <c r="K274" s="13" t="n"/>
      <c r="L274" s="13" t="n"/>
      <c r="M274" s="13" t="n"/>
      <c r="N274" s="12" t="n"/>
      <c r="O274" s="13" t="n"/>
      <c r="P274" s="13">
        <f>IF(F274="","",IF(COUNTIF('원료수불부'!$B$4:$B$503,F274)=0,"수불부에 없음",""))</f>
        <v/>
      </c>
      <c r="Q274" s="12" t="n"/>
    </row>
    <row r="275">
      <c r="A275" s="11" t="n"/>
      <c r="B275" s="12" t="n"/>
      <c r="C275" s="13" t="n"/>
      <c r="D275" s="14" t="n"/>
      <c r="E275" s="13" t="n"/>
      <c r="F275" s="12" t="n"/>
      <c r="G275" s="14" t="n"/>
      <c r="H275" s="13" t="n"/>
      <c r="I275" s="13" t="n"/>
      <c r="J275" s="12" t="n"/>
      <c r="K275" s="13" t="n"/>
      <c r="L275" s="13" t="n"/>
      <c r="M275" s="13" t="n"/>
      <c r="N275" s="12" t="n"/>
      <c r="O275" s="13" t="n"/>
      <c r="P275" s="13">
        <f>IF(F275="","",IF(COUNTIF('원료수불부'!$B$4:$B$503,F275)=0,"수불부에 없음",""))</f>
        <v/>
      </c>
      <c r="Q275" s="12" t="n"/>
    </row>
    <row r="276">
      <c r="A276" s="11" t="n"/>
      <c r="B276" s="12" t="n"/>
      <c r="C276" s="13" t="n"/>
      <c r="D276" s="14" t="n"/>
      <c r="E276" s="13" t="n"/>
      <c r="F276" s="12" t="n"/>
      <c r="G276" s="14" t="n"/>
      <c r="H276" s="13" t="n"/>
      <c r="I276" s="13" t="n"/>
      <c r="J276" s="12" t="n"/>
      <c r="K276" s="13" t="n"/>
      <c r="L276" s="13" t="n"/>
      <c r="M276" s="13" t="n"/>
      <c r="N276" s="12" t="n"/>
      <c r="O276" s="13" t="n"/>
      <c r="P276" s="13">
        <f>IF(F276="","",IF(COUNTIF('원료수불부'!$B$4:$B$503,F276)=0,"수불부에 없음",""))</f>
        <v/>
      </c>
      <c r="Q276" s="12" t="n"/>
    </row>
    <row r="277">
      <c r="A277" s="11" t="n"/>
      <c r="B277" s="12" t="n"/>
      <c r="C277" s="13" t="n"/>
      <c r="D277" s="14" t="n"/>
      <c r="E277" s="13" t="n"/>
      <c r="F277" s="12" t="n"/>
      <c r="G277" s="14" t="n"/>
      <c r="H277" s="13" t="n"/>
      <c r="I277" s="13" t="n"/>
      <c r="J277" s="12" t="n"/>
      <c r="K277" s="13" t="n"/>
      <c r="L277" s="13" t="n"/>
      <c r="M277" s="13" t="n"/>
      <c r="N277" s="12" t="n"/>
      <c r="O277" s="13" t="n"/>
      <c r="P277" s="13">
        <f>IF(F277="","",IF(COUNTIF('원료수불부'!$B$4:$B$503,F277)=0,"수불부에 없음",""))</f>
        <v/>
      </c>
      <c r="Q277" s="12" t="n"/>
    </row>
    <row r="278">
      <c r="A278" s="11" t="n"/>
      <c r="B278" s="12" t="n"/>
      <c r="C278" s="13" t="n"/>
      <c r="D278" s="14" t="n"/>
      <c r="E278" s="13" t="n"/>
      <c r="F278" s="12" t="n"/>
      <c r="G278" s="14" t="n"/>
      <c r="H278" s="13" t="n"/>
      <c r="I278" s="13" t="n"/>
      <c r="J278" s="12" t="n"/>
      <c r="K278" s="13" t="n"/>
      <c r="L278" s="13" t="n"/>
      <c r="M278" s="13" t="n"/>
      <c r="N278" s="12" t="n"/>
      <c r="O278" s="13" t="n"/>
      <c r="P278" s="13">
        <f>IF(F278="","",IF(COUNTIF('원료수불부'!$B$4:$B$503,F278)=0,"수불부에 없음",""))</f>
        <v/>
      </c>
      <c r="Q278" s="12" t="n"/>
    </row>
    <row r="279">
      <c r="A279" s="11" t="n"/>
      <c r="B279" s="12" t="n"/>
      <c r="C279" s="13" t="n"/>
      <c r="D279" s="14" t="n"/>
      <c r="E279" s="13" t="n"/>
      <c r="F279" s="12" t="n"/>
      <c r="G279" s="14" t="n"/>
      <c r="H279" s="13" t="n"/>
      <c r="I279" s="13" t="n"/>
      <c r="J279" s="12" t="n"/>
      <c r="K279" s="13" t="n"/>
      <c r="L279" s="13" t="n"/>
      <c r="M279" s="13" t="n"/>
      <c r="N279" s="12" t="n"/>
      <c r="O279" s="13" t="n"/>
      <c r="P279" s="13">
        <f>IF(F279="","",IF(COUNTIF('원료수불부'!$B$4:$B$503,F279)=0,"수불부에 없음",""))</f>
        <v/>
      </c>
      <c r="Q279" s="12" t="n"/>
    </row>
    <row r="280">
      <c r="A280" s="11" t="n"/>
      <c r="B280" s="12" t="n"/>
      <c r="C280" s="13" t="n"/>
      <c r="D280" s="14" t="n"/>
      <c r="E280" s="13" t="n"/>
      <c r="F280" s="12" t="n"/>
      <c r="G280" s="14" t="n"/>
      <c r="H280" s="13" t="n"/>
      <c r="I280" s="13" t="n"/>
      <c r="J280" s="12" t="n"/>
      <c r="K280" s="13" t="n"/>
      <c r="L280" s="13" t="n"/>
      <c r="M280" s="13" t="n"/>
      <c r="N280" s="12" t="n"/>
      <c r="O280" s="13" t="n"/>
      <c r="P280" s="13">
        <f>IF(F280="","",IF(COUNTIF('원료수불부'!$B$4:$B$503,F280)=0,"수불부에 없음",""))</f>
        <v/>
      </c>
      <c r="Q280" s="12" t="n"/>
    </row>
    <row r="281">
      <c r="A281" s="11" t="n"/>
      <c r="B281" s="12" t="n"/>
      <c r="C281" s="13" t="n"/>
      <c r="D281" s="14" t="n"/>
      <c r="E281" s="13" t="n"/>
      <c r="F281" s="12" t="n"/>
      <c r="G281" s="14" t="n"/>
      <c r="H281" s="13" t="n"/>
      <c r="I281" s="13" t="n"/>
      <c r="J281" s="12" t="n"/>
      <c r="K281" s="13" t="n"/>
      <c r="L281" s="13" t="n"/>
      <c r="M281" s="13" t="n"/>
      <c r="N281" s="12" t="n"/>
      <c r="O281" s="13" t="n"/>
      <c r="P281" s="13">
        <f>IF(F281="","",IF(COUNTIF('원료수불부'!$B$4:$B$503,F281)=0,"수불부에 없음",""))</f>
        <v/>
      </c>
      <c r="Q281" s="12" t="n"/>
    </row>
    <row r="282">
      <c r="A282" s="11" t="n"/>
      <c r="B282" s="12" t="n"/>
      <c r="C282" s="13" t="n"/>
      <c r="D282" s="14" t="n"/>
      <c r="E282" s="13" t="n"/>
      <c r="F282" s="12" t="n"/>
      <c r="G282" s="14" t="n"/>
      <c r="H282" s="13" t="n"/>
      <c r="I282" s="13" t="n"/>
      <c r="J282" s="12" t="n"/>
      <c r="K282" s="13" t="n"/>
      <c r="L282" s="13" t="n"/>
      <c r="M282" s="13" t="n"/>
      <c r="N282" s="12" t="n"/>
      <c r="O282" s="13" t="n"/>
      <c r="P282" s="13">
        <f>IF(F282="","",IF(COUNTIF('원료수불부'!$B$4:$B$503,F282)=0,"수불부에 없음",""))</f>
        <v/>
      </c>
      <c r="Q282" s="12" t="n"/>
    </row>
    <row r="283">
      <c r="A283" s="11" t="n"/>
      <c r="B283" s="12" t="n"/>
      <c r="C283" s="13" t="n"/>
      <c r="D283" s="14" t="n"/>
      <c r="E283" s="13" t="n"/>
      <c r="F283" s="12" t="n"/>
      <c r="G283" s="14" t="n"/>
      <c r="H283" s="13" t="n"/>
      <c r="I283" s="13" t="n"/>
      <c r="J283" s="12" t="n"/>
      <c r="K283" s="13" t="n"/>
      <c r="L283" s="13" t="n"/>
      <c r="M283" s="13" t="n"/>
      <c r="N283" s="12" t="n"/>
      <c r="O283" s="13" t="n"/>
      <c r="P283" s="13">
        <f>IF(F283="","",IF(COUNTIF('원료수불부'!$B$4:$B$503,F283)=0,"수불부에 없음",""))</f>
        <v/>
      </c>
      <c r="Q283" s="12" t="n"/>
    </row>
    <row r="284">
      <c r="A284" s="11" t="n"/>
      <c r="B284" s="12" t="n"/>
      <c r="C284" s="13" t="n"/>
      <c r="D284" s="14" t="n"/>
      <c r="E284" s="13" t="n"/>
      <c r="F284" s="12" t="n"/>
      <c r="G284" s="14" t="n"/>
      <c r="H284" s="13" t="n"/>
      <c r="I284" s="13" t="n"/>
      <c r="J284" s="12" t="n"/>
      <c r="K284" s="13" t="n"/>
      <c r="L284" s="13" t="n"/>
      <c r="M284" s="13" t="n"/>
      <c r="N284" s="12" t="n"/>
      <c r="O284" s="13" t="n"/>
      <c r="P284" s="13">
        <f>IF(F284="","",IF(COUNTIF('원료수불부'!$B$4:$B$503,F284)=0,"수불부에 없음",""))</f>
        <v/>
      </c>
      <c r="Q284" s="12" t="n"/>
    </row>
    <row r="285">
      <c r="A285" s="11" t="n"/>
      <c r="B285" s="12" t="n"/>
      <c r="C285" s="13" t="n"/>
      <c r="D285" s="14" t="n"/>
      <c r="E285" s="13" t="n"/>
      <c r="F285" s="12" t="n"/>
      <c r="G285" s="14" t="n"/>
      <c r="H285" s="13" t="n"/>
      <c r="I285" s="13" t="n"/>
      <c r="J285" s="12" t="n"/>
      <c r="K285" s="13" t="n"/>
      <c r="L285" s="13" t="n"/>
      <c r="M285" s="13" t="n"/>
      <c r="N285" s="12" t="n"/>
      <c r="O285" s="13" t="n"/>
      <c r="P285" s="13">
        <f>IF(F285="","",IF(COUNTIF('원료수불부'!$B$4:$B$503,F285)=0,"수불부에 없음",""))</f>
        <v/>
      </c>
      <c r="Q285" s="12" t="n"/>
    </row>
    <row r="286">
      <c r="A286" s="11" t="n"/>
      <c r="B286" s="12" t="n"/>
      <c r="C286" s="13" t="n"/>
      <c r="D286" s="14" t="n"/>
      <c r="E286" s="13" t="n"/>
      <c r="F286" s="12" t="n"/>
      <c r="G286" s="14" t="n"/>
      <c r="H286" s="13" t="n"/>
      <c r="I286" s="13" t="n"/>
      <c r="J286" s="12" t="n"/>
      <c r="K286" s="13" t="n"/>
      <c r="L286" s="13" t="n"/>
      <c r="M286" s="13" t="n"/>
      <c r="N286" s="12" t="n"/>
      <c r="O286" s="13" t="n"/>
      <c r="P286" s="13">
        <f>IF(F286="","",IF(COUNTIF('원료수불부'!$B$4:$B$503,F286)=0,"수불부에 없음",""))</f>
        <v/>
      </c>
      <c r="Q286" s="12" t="n"/>
    </row>
    <row r="287">
      <c r="A287" s="11" t="n"/>
      <c r="B287" s="12" t="n"/>
      <c r="C287" s="13" t="n"/>
      <c r="D287" s="14" t="n"/>
      <c r="E287" s="13" t="n"/>
      <c r="F287" s="12" t="n"/>
      <c r="G287" s="14" t="n"/>
      <c r="H287" s="13" t="n"/>
      <c r="I287" s="13" t="n"/>
      <c r="J287" s="12" t="n"/>
      <c r="K287" s="13" t="n"/>
      <c r="L287" s="13" t="n"/>
      <c r="M287" s="13" t="n"/>
      <c r="N287" s="12" t="n"/>
      <c r="O287" s="13" t="n"/>
      <c r="P287" s="13">
        <f>IF(F287="","",IF(COUNTIF('원료수불부'!$B$4:$B$503,F287)=0,"수불부에 없음",""))</f>
        <v/>
      </c>
      <c r="Q287" s="12" t="n"/>
    </row>
    <row r="288">
      <c r="A288" s="11" t="n"/>
      <c r="B288" s="12" t="n"/>
      <c r="C288" s="13" t="n"/>
      <c r="D288" s="14" t="n"/>
      <c r="E288" s="13" t="n"/>
      <c r="F288" s="12" t="n"/>
      <c r="G288" s="14" t="n"/>
      <c r="H288" s="13" t="n"/>
      <c r="I288" s="13" t="n"/>
      <c r="J288" s="12" t="n"/>
      <c r="K288" s="13" t="n"/>
      <c r="L288" s="13" t="n"/>
      <c r="M288" s="13" t="n"/>
      <c r="N288" s="12" t="n"/>
      <c r="O288" s="13" t="n"/>
      <c r="P288" s="13">
        <f>IF(F288="","",IF(COUNTIF('원료수불부'!$B$4:$B$503,F288)=0,"수불부에 없음",""))</f>
        <v/>
      </c>
      <c r="Q288" s="12" t="n"/>
    </row>
    <row r="289">
      <c r="A289" s="11" t="n"/>
      <c r="B289" s="12" t="n"/>
      <c r="C289" s="13" t="n"/>
      <c r="D289" s="14" t="n"/>
      <c r="E289" s="13" t="n"/>
      <c r="F289" s="12" t="n"/>
      <c r="G289" s="14" t="n"/>
      <c r="H289" s="13" t="n"/>
      <c r="I289" s="13" t="n"/>
      <c r="J289" s="12" t="n"/>
      <c r="K289" s="13" t="n"/>
      <c r="L289" s="13" t="n"/>
      <c r="M289" s="13" t="n"/>
      <c r="N289" s="12" t="n"/>
      <c r="O289" s="13" t="n"/>
      <c r="P289" s="13">
        <f>IF(F289="","",IF(COUNTIF('원료수불부'!$B$4:$B$503,F289)=0,"수불부에 없음",""))</f>
        <v/>
      </c>
      <c r="Q289" s="12" t="n"/>
    </row>
    <row r="290">
      <c r="A290" s="11" t="n"/>
      <c r="B290" s="12" t="n"/>
      <c r="C290" s="13" t="n"/>
      <c r="D290" s="14" t="n"/>
      <c r="E290" s="13" t="n"/>
      <c r="F290" s="12" t="n"/>
      <c r="G290" s="14" t="n"/>
      <c r="H290" s="13" t="n"/>
      <c r="I290" s="13" t="n"/>
      <c r="J290" s="12" t="n"/>
      <c r="K290" s="13" t="n"/>
      <c r="L290" s="13" t="n"/>
      <c r="M290" s="13" t="n"/>
      <c r="N290" s="12" t="n"/>
      <c r="O290" s="13" t="n"/>
      <c r="P290" s="13">
        <f>IF(F290="","",IF(COUNTIF('원료수불부'!$B$4:$B$503,F290)=0,"수불부에 없음",""))</f>
        <v/>
      </c>
      <c r="Q290" s="12" t="n"/>
    </row>
    <row r="291">
      <c r="A291" s="11" t="n"/>
      <c r="B291" s="12" t="n"/>
      <c r="C291" s="13" t="n"/>
      <c r="D291" s="14" t="n"/>
      <c r="E291" s="13" t="n"/>
      <c r="F291" s="12" t="n"/>
      <c r="G291" s="14" t="n"/>
      <c r="H291" s="13" t="n"/>
      <c r="I291" s="13" t="n"/>
      <c r="J291" s="12" t="n"/>
      <c r="K291" s="13" t="n"/>
      <c r="L291" s="13" t="n"/>
      <c r="M291" s="13" t="n"/>
      <c r="N291" s="12" t="n"/>
      <c r="O291" s="13" t="n"/>
      <c r="P291" s="13">
        <f>IF(F291="","",IF(COUNTIF('원료수불부'!$B$4:$B$503,F291)=0,"수불부에 없음",""))</f>
        <v/>
      </c>
      <c r="Q291" s="12" t="n"/>
    </row>
    <row r="292">
      <c r="A292" s="11" t="n"/>
      <c r="B292" s="12" t="n"/>
      <c r="C292" s="13" t="n"/>
      <c r="D292" s="14" t="n"/>
      <c r="E292" s="13" t="n"/>
      <c r="F292" s="12" t="n"/>
      <c r="G292" s="14" t="n"/>
      <c r="H292" s="13" t="n"/>
      <c r="I292" s="13" t="n"/>
      <c r="J292" s="12" t="n"/>
      <c r="K292" s="13" t="n"/>
      <c r="L292" s="13" t="n"/>
      <c r="M292" s="13" t="n"/>
      <c r="N292" s="12" t="n"/>
      <c r="O292" s="13" t="n"/>
      <c r="P292" s="13">
        <f>IF(F292="","",IF(COUNTIF('원료수불부'!$B$4:$B$503,F292)=0,"수불부에 없음",""))</f>
        <v/>
      </c>
      <c r="Q292" s="12" t="n"/>
    </row>
    <row r="293">
      <c r="A293" s="11" t="n"/>
      <c r="B293" s="12" t="n"/>
      <c r="C293" s="13" t="n"/>
      <c r="D293" s="14" t="n"/>
      <c r="E293" s="13" t="n"/>
      <c r="F293" s="12" t="n"/>
      <c r="G293" s="14" t="n"/>
      <c r="H293" s="13" t="n"/>
      <c r="I293" s="13" t="n"/>
      <c r="J293" s="12" t="n"/>
      <c r="K293" s="13" t="n"/>
      <c r="L293" s="13" t="n"/>
      <c r="M293" s="13" t="n"/>
      <c r="N293" s="12" t="n"/>
      <c r="O293" s="13" t="n"/>
      <c r="P293" s="13">
        <f>IF(F293="","",IF(COUNTIF('원료수불부'!$B$4:$B$503,F293)=0,"수불부에 없음",""))</f>
        <v/>
      </c>
      <c r="Q293" s="12" t="n"/>
    </row>
    <row r="294">
      <c r="A294" s="11" t="n"/>
      <c r="B294" s="12" t="n"/>
      <c r="C294" s="13" t="n"/>
      <c r="D294" s="14" t="n"/>
      <c r="E294" s="13" t="n"/>
      <c r="F294" s="12" t="n"/>
      <c r="G294" s="14" t="n"/>
      <c r="H294" s="13" t="n"/>
      <c r="I294" s="13" t="n"/>
      <c r="J294" s="12" t="n"/>
      <c r="K294" s="13" t="n"/>
      <c r="L294" s="13" t="n"/>
      <c r="M294" s="13" t="n"/>
      <c r="N294" s="12" t="n"/>
      <c r="O294" s="13" t="n"/>
      <c r="P294" s="13">
        <f>IF(F294="","",IF(COUNTIF('원료수불부'!$B$4:$B$503,F294)=0,"수불부에 없음",""))</f>
        <v/>
      </c>
      <c r="Q294" s="12" t="n"/>
    </row>
    <row r="295">
      <c r="A295" s="11" t="n"/>
      <c r="B295" s="12" t="n"/>
      <c r="C295" s="13" t="n"/>
      <c r="D295" s="14" t="n"/>
      <c r="E295" s="13" t="n"/>
      <c r="F295" s="12" t="n"/>
      <c r="G295" s="14" t="n"/>
      <c r="H295" s="13" t="n"/>
      <c r="I295" s="13" t="n"/>
      <c r="J295" s="12" t="n"/>
      <c r="K295" s="13" t="n"/>
      <c r="L295" s="13" t="n"/>
      <c r="M295" s="13" t="n"/>
      <c r="N295" s="12" t="n"/>
      <c r="O295" s="13" t="n"/>
      <c r="P295" s="13">
        <f>IF(F295="","",IF(COUNTIF('원료수불부'!$B$4:$B$503,F295)=0,"수불부에 없음",""))</f>
        <v/>
      </c>
      <c r="Q295" s="12" t="n"/>
    </row>
    <row r="296">
      <c r="A296" s="11" t="n"/>
      <c r="B296" s="12" t="n"/>
      <c r="C296" s="13" t="n"/>
      <c r="D296" s="14" t="n"/>
      <c r="E296" s="13" t="n"/>
      <c r="F296" s="12" t="n"/>
      <c r="G296" s="14" t="n"/>
      <c r="H296" s="13" t="n"/>
      <c r="I296" s="13" t="n"/>
      <c r="J296" s="12" t="n"/>
      <c r="K296" s="13" t="n"/>
      <c r="L296" s="13" t="n"/>
      <c r="M296" s="13" t="n"/>
      <c r="N296" s="12" t="n"/>
      <c r="O296" s="13" t="n"/>
      <c r="P296" s="13">
        <f>IF(F296="","",IF(COUNTIF('원료수불부'!$B$4:$B$503,F296)=0,"수불부에 없음",""))</f>
        <v/>
      </c>
      <c r="Q296" s="12" t="n"/>
    </row>
    <row r="297">
      <c r="A297" s="11" t="n"/>
      <c r="B297" s="12" t="n"/>
      <c r="C297" s="13" t="n"/>
      <c r="D297" s="14" t="n"/>
      <c r="E297" s="13" t="n"/>
      <c r="F297" s="12" t="n"/>
      <c r="G297" s="14" t="n"/>
      <c r="H297" s="13" t="n"/>
      <c r="I297" s="13" t="n"/>
      <c r="J297" s="12" t="n"/>
      <c r="K297" s="13" t="n"/>
      <c r="L297" s="13" t="n"/>
      <c r="M297" s="13" t="n"/>
      <c r="N297" s="12" t="n"/>
      <c r="O297" s="13" t="n"/>
      <c r="P297" s="13">
        <f>IF(F297="","",IF(COUNTIF('원료수불부'!$B$4:$B$503,F297)=0,"수불부에 없음",""))</f>
        <v/>
      </c>
      <c r="Q297" s="12" t="n"/>
    </row>
    <row r="298">
      <c r="A298" s="11" t="n"/>
      <c r="B298" s="12" t="n"/>
      <c r="C298" s="13" t="n"/>
      <c r="D298" s="14" t="n"/>
      <c r="E298" s="13" t="n"/>
      <c r="F298" s="12" t="n"/>
      <c r="G298" s="14" t="n"/>
      <c r="H298" s="13" t="n"/>
      <c r="I298" s="13" t="n"/>
      <c r="J298" s="12" t="n"/>
      <c r="K298" s="13" t="n"/>
      <c r="L298" s="13" t="n"/>
      <c r="M298" s="13" t="n"/>
      <c r="N298" s="12" t="n"/>
      <c r="O298" s="13" t="n"/>
      <c r="P298" s="13">
        <f>IF(F298="","",IF(COUNTIF('원료수불부'!$B$4:$B$503,F298)=0,"수불부에 없음",""))</f>
        <v/>
      </c>
      <c r="Q298" s="12" t="n"/>
    </row>
    <row r="299">
      <c r="A299" s="11" t="n"/>
      <c r="B299" s="12" t="n"/>
      <c r="C299" s="13" t="n"/>
      <c r="D299" s="14" t="n"/>
      <c r="E299" s="13" t="n"/>
      <c r="F299" s="12" t="n"/>
      <c r="G299" s="14" t="n"/>
      <c r="H299" s="13" t="n"/>
      <c r="I299" s="13" t="n"/>
      <c r="J299" s="12" t="n"/>
      <c r="K299" s="13" t="n"/>
      <c r="L299" s="13" t="n"/>
      <c r="M299" s="13" t="n"/>
      <c r="N299" s="12" t="n"/>
      <c r="O299" s="13" t="n"/>
      <c r="P299" s="13">
        <f>IF(F299="","",IF(COUNTIF('원료수불부'!$B$4:$B$503,F299)=0,"수불부에 없음",""))</f>
        <v/>
      </c>
      <c r="Q299" s="12" t="n"/>
    </row>
    <row r="300">
      <c r="A300" s="11" t="n"/>
      <c r="B300" s="12" t="n"/>
      <c r="C300" s="13" t="n"/>
      <c r="D300" s="14" t="n"/>
      <c r="E300" s="13" t="n"/>
      <c r="F300" s="12" t="n"/>
      <c r="G300" s="14" t="n"/>
      <c r="H300" s="13" t="n"/>
      <c r="I300" s="13" t="n"/>
      <c r="J300" s="12" t="n"/>
      <c r="K300" s="13" t="n"/>
      <c r="L300" s="13" t="n"/>
      <c r="M300" s="13" t="n"/>
      <c r="N300" s="12" t="n"/>
      <c r="O300" s="13" t="n"/>
      <c r="P300" s="13">
        <f>IF(F300="","",IF(COUNTIF('원료수불부'!$B$4:$B$503,F300)=0,"수불부에 없음",""))</f>
        <v/>
      </c>
      <c r="Q300" s="12" t="n"/>
    </row>
    <row r="301">
      <c r="A301" s="11" t="n"/>
      <c r="B301" s="12" t="n"/>
      <c r="C301" s="13" t="n"/>
      <c r="D301" s="14" t="n"/>
      <c r="E301" s="13" t="n"/>
      <c r="F301" s="12" t="n"/>
      <c r="G301" s="14" t="n"/>
      <c r="H301" s="13" t="n"/>
      <c r="I301" s="13" t="n"/>
      <c r="J301" s="12" t="n"/>
      <c r="K301" s="13" t="n"/>
      <c r="L301" s="13" t="n"/>
      <c r="M301" s="13" t="n"/>
      <c r="N301" s="12" t="n"/>
      <c r="O301" s="13" t="n"/>
      <c r="P301" s="13">
        <f>IF(F301="","",IF(COUNTIF('원료수불부'!$B$4:$B$503,F301)=0,"수불부에 없음",""))</f>
        <v/>
      </c>
      <c r="Q301" s="12" t="n"/>
    </row>
    <row r="302">
      <c r="A302" s="11" t="n"/>
      <c r="B302" s="12" t="n"/>
      <c r="C302" s="13" t="n"/>
      <c r="D302" s="14" t="n"/>
      <c r="E302" s="13" t="n"/>
      <c r="F302" s="12" t="n"/>
      <c r="G302" s="14" t="n"/>
      <c r="H302" s="13" t="n"/>
      <c r="I302" s="13" t="n"/>
      <c r="J302" s="12" t="n"/>
      <c r="K302" s="13" t="n"/>
      <c r="L302" s="13" t="n"/>
      <c r="M302" s="13" t="n"/>
      <c r="N302" s="12" t="n"/>
      <c r="O302" s="13" t="n"/>
      <c r="P302" s="13">
        <f>IF(F302="","",IF(COUNTIF('원료수불부'!$B$4:$B$503,F302)=0,"수불부에 없음",""))</f>
        <v/>
      </c>
      <c r="Q302" s="12" t="n"/>
    </row>
    <row r="303">
      <c r="A303" s="11" t="n"/>
      <c r="B303" s="12" t="n"/>
      <c r="C303" s="13" t="n"/>
      <c r="D303" s="14" t="n"/>
      <c r="E303" s="13" t="n"/>
      <c r="F303" s="12" t="n"/>
      <c r="G303" s="14" t="n"/>
      <c r="H303" s="13" t="n"/>
      <c r="I303" s="13" t="n"/>
      <c r="J303" s="12" t="n"/>
      <c r="K303" s="13" t="n"/>
      <c r="L303" s="13" t="n"/>
      <c r="M303" s="13" t="n"/>
      <c r="N303" s="12" t="n"/>
      <c r="O303" s="13" t="n"/>
      <c r="P303" s="13">
        <f>IF(F303="","",IF(COUNTIF('원료수불부'!$B$4:$B$503,F303)=0,"수불부에 없음",""))</f>
        <v/>
      </c>
      <c r="Q303" s="12" t="n"/>
    </row>
    <row r="304">
      <c r="A304" s="11" t="n"/>
      <c r="B304" s="12" t="n"/>
      <c r="C304" s="13" t="n"/>
      <c r="D304" s="14" t="n"/>
      <c r="E304" s="13" t="n"/>
      <c r="F304" s="12" t="n"/>
      <c r="G304" s="14" t="n"/>
      <c r="H304" s="13" t="n"/>
      <c r="I304" s="13" t="n"/>
      <c r="J304" s="12" t="n"/>
      <c r="K304" s="13" t="n"/>
      <c r="L304" s="13" t="n"/>
      <c r="M304" s="13" t="n"/>
      <c r="N304" s="12" t="n"/>
      <c r="O304" s="13" t="n"/>
      <c r="P304" s="13">
        <f>IF(F304="","",IF(COUNTIF('원료수불부'!$B$4:$B$503,F304)=0,"수불부에 없음",""))</f>
        <v/>
      </c>
      <c r="Q304" s="12" t="n"/>
    </row>
    <row r="305">
      <c r="A305" s="11" t="n"/>
      <c r="B305" s="12" t="n"/>
      <c r="C305" s="13" t="n"/>
      <c r="D305" s="14" t="n"/>
      <c r="E305" s="13" t="n"/>
      <c r="F305" s="12" t="n"/>
      <c r="G305" s="14" t="n"/>
      <c r="H305" s="13" t="n"/>
      <c r="I305" s="13" t="n"/>
      <c r="J305" s="12" t="n"/>
      <c r="K305" s="13" t="n"/>
      <c r="L305" s="13" t="n"/>
      <c r="M305" s="13" t="n"/>
      <c r="N305" s="12" t="n"/>
      <c r="O305" s="13" t="n"/>
      <c r="P305" s="13">
        <f>IF(F305="","",IF(COUNTIF('원료수불부'!$B$4:$B$503,F305)=0,"수불부에 없음",""))</f>
        <v/>
      </c>
      <c r="Q305" s="12" t="n"/>
    </row>
    <row r="306">
      <c r="A306" s="11" t="n"/>
      <c r="B306" s="12" t="n"/>
      <c r="C306" s="13" t="n"/>
      <c r="D306" s="14" t="n"/>
      <c r="E306" s="13" t="n"/>
      <c r="F306" s="12" t="n"/>
      <c r="G306" s="14" t="n"/>
      <c r="H306" s="13" t="n"/>
      <c r="I306" s="13" t="n"/>
      <c r="J306" s="12" t="n"/>
      <c r="K306" s="13" t="n"/>
      <c r="L306" s="13" t="n"/>
      <c r="M306" s="13" t="n"/>
      <c r="N306" s="12" t="n"/>
      <c r="O306" s="13" t="n"/>
      <c r="P306" s="13">
        <f>IF(F306="","",IF(COUNTIF('원료수불부'!$B$4:$B$503,F306)=0,"수불부에 없음",""))</f>
        <v/>
      </c>
      <c r="Q306" s="12" t="n"/>
    </row>
    <row r="307">
      <c r="A307" s="11" t="n"/>
      <c r="B307" s="12" t="n"/>
      <c r="C307" s="13" t="n"/>
      <c r="D307" s="14" t="n"/>
      <c r="E307" s="13" t="n"/>
      <c r="F307" s="12" t="n"/>
      <c r="G307" s="14" t="n"/>
      <c r="H307" s="13" t="n"/>
      <c r="I307" s="13" t="n"/>
      <c r="J307" s="12" t="n"/>
      <c r="K307" s="13" t="n"/>
      <c r="L307" s="13" t="n"/>
      <c r="M307" s="13" t="n"/>
      <c r="N307" s="12" t="n"/>
      <c r="O307" s="13" t="n"/>
      <c r="P307" s="13">
        <f>IF(F307="","",IF(COUNTIF('원료수불부'!$B$4:$B$503,F307)=0,"수불부에 없음",""))</f>
        <v/>
      </c>
      <c r="Q307" s="12" t="n"/>
    </row>
    <row r="308">
      <c r="A308" s="11" t="n"/>
      <c r="B308" s="12" t="n"/>
      <c r="C308" s="13" t="n"/>
      <c r="D308" s="14" t="n"/>
      <c r="E308" s="13" t="n"/>
      <c r="F308" s="12" t="n"/>
      <c r="G308" s="14" t="n"/>
      <c r="H308" s="13" t="n"/>
      <c r="I308" s="13" t="n"/>
      <c r="J308" s="12" t="n"/>
      <c r="K308" s="13" t="n"/>
      <c r="L308" s="13" t="n"/>
      <c r="M308" s="13" t="n"/>
      <c r="N308" s="12" t="n"/>
      <c r="O308" s="13" t="n"/>
      <c r="P308" s="13">
        <f>IF(F308="","",IF(COUNTIF('원료수불부'!$B$4:$B$503,F308)=0,"수불부에 없음",""))</f>
        <v/>
      </c>
      <c r="Q308" s="12" t="n"/>
    </row>
    <row r="309">
      <c r="A309" s="11" t="n"/>
      <c r="B309" s="12" t="n"/>
      <c r="C309" s="13" t="n"/>
      <c r="D309" s="14" t="n"/>
      <c r="E309" s="13" t="n"/>
      <c r="F309" s="12" t="n"/>
      <c r="G309" s="14" t="n"/>
      <c r="H309" s="13" t="n"/>
      <c r="I309" s="13" t="n"/>
      <c r="J309" s="12" t="n"/>
      <c r="K309" s="13" t="n"/>
      <c r="L309" s="13" t="n"/>
      <c r="M309" s="13" t="n"/>
      <c r="N309" s="12" t="n"/>
      <c r="O309" s="13" t="n"/>
      <c r="P309" s="13">
        <f>IF(F309="","",IF(COUNTIF('원료수불부'!$B$4:$B$503,F309)=0,"수불부에 없음",""))</f>
        <v/>
      </c>
      <c r="Q309" s="12" t="n"/>
    </row>
    <row r="310">
      <c r="A310" s="11" t="n"/>
      <c r="B310" s="12" t="n"/>
      <c r="C310" s="13" t="n"/>
      <c r="D310" s="14" t="n"/>
      <c r="E310" s="13" t="n"/>
      <c r="F310" s="12" t="n"/>
      <c r="G310" s="14" t="n"/>
      <c r="H310" s="13" t="n"/>
      <c r="I310" s="13" t="n"/>
      <c r="J310" s="12" t="n"/>
      <c r="K310" s="13" t="n"/>
      <c r="L310" s="13" t="n"/>
      <c r="M310" s="13" t="n"/>
      <c r="N310" s="12" t="n"/>
      <c r="O310" s="13" t="n"/>
      <c r="P310" s="13">
        <f>IF(F310="","",IF(COUNTIF('원료수불부'!$B$4:$B$503,F310)=0,"수불부에 없음",""))</f>
        <v/>
      </c>
      <c r="Q310" s="12" t="n"/>
    </row>
    <row r="311">
      <c r="A311" s="11" t="n"/>
      <c r="B311" s="12" t="n"/>
      <c r="C311" s="13" t="n"/>
      <c r="D311" s="14" t="n"/>
      <c r="E311" s="13" t="n"/>
      <c r="F311" s="12" t="n"/>
      <c r="G311" s="14" t="n"/>
      <c r="H311" s="13" t="n"/>
      <c r="I311" s="13" t="n"/>
      <c r="J311" s="12" t="n"/>
      <c r="K311" s="13" t="n"/>
      <c r="L311" s="13" t="n"/>
      <c r="M311" s="13" t="n"/>
      <c r="N311" s="12" t="n"/>
      <c r="O311" s="13" t="n"/>
      <c r="P311" s="13">
        <f>IF(F311="","",IF(COUNTIF('원료수불부'!$B$4:$B$503,F311)=0,"수불부에 없음",""))</f>
        <v/>
      </c>
      <c r="Q311" s="12" t="n"/>
    </row>
    <row r="312">
      <c r="A312" s="11" t="n"/>
      <c r="B312" s="12" t="n"/>
      <c r="C312" s="13" t="n"/>
      <c r="D312" s="14" t="n"/>
      <c r="E312" s="13" t="n"/>
      <c r="F312" s="12" t="n"/>
      <c r="G312" s="14" t="n"/>
      <c r="H312" s="13" t="n"/>
      <c r="I312" s="13" t="n"/>
      <c r="J312" s="12" t="n"/>
      <c r="K312" s="13" t="n"/>
      <c r="L312" s="13" t="n"/>
      <c r="M312" s="13" t="n"/>
      <c r="N312" s="12" t="n"/>
      <c r="O312" s="13" t="n"/>
      <c r="P312" s="13">
        <f>IF(F312="","",IF(COUNTIF('원료수불부'!$B$4:$B$503,F312)=0,"수불부에 없음",""))</f>
        <v/>
      </c>
      <c r="Q312" s="12" t="n"/>
    </row>
    <row r="313">
      <c r="A313" s="11" t="n"/>
      <c r="B313" s="12" t="n"/>
      <c r="C313" s="13" t="n"/>
      <c r="D313" s="14" t="n"/>
      <c r="E313" s="13" t="n"/>
      <c r="F313" s="12" t="n"/>
      <c r="G313" s="14" t="n"/>
      <c r="H313" s="13" t="n"/>
      <c r="I313" s="13" t="n"/>
      <c r="J313" s="12" t="n"/>
      <c r="K313" s="13" t="n"/>
      <c r="L313" s="13" t="n"/>
      <c r="M313" s="13" t="n"/>
      <c r="N313" s="12" t="n"/>
      <c r="O313" s="13" t="n"/>
      <c r="P313" s="13">
        <f>IF(F313="","",IF(COUNTIF('원료수불부'!$B$4:$B$503,F313)=0,"수불부에 없음",""))</f>
        <v/>
      </c>
      <c r="Q313" s="12" t="n"/>
    </row>
    <row r="314">
      <c r="A314" s="11" t="n"/>
      <c r="B314" s="12" t="n"/>
      <c r="C314" s="13" t="n"/>
      <c r="D314" s="14" t="n"/>
      <c r="E314" s="13" t="n"/>
      <c r="F314" s="12" t="n"/>
      <c r="G314" s="14" t="n"/>
      <c r="H314" s="13" t="n"/>
      <c r="I314" s="13" t="n"/>
      <c r="J314" s="12" t="n"/>
      <c r="K314" s="13" t="n"/>
      <c r="L314" s="13" t="n"/>
      <c r="M314" s="13" t="n"/>
      <c r="N314" s="12" t="n"/>
      <c r="O314" s="13" t="n"/>
      <c r="P314" s="13">
        <f>IF(F314="","",IF(COUNTIF('원료수불부'!$B$4:$B$503,F314)=0,"수불부에 없음",""))</f>
        <v/>
      </c>
      <c r="Q314" s="12" t="n"/>
    </row>
    <row r="315">
      <c r="A315" s="11" t="n"/>
      <c r="B315" s="12" t="n"/>
      <c r="C315" s="13" t="n"/>
      <c r="D315" s="14" t="n"/>
      <c r="E315" s="13" t="n"/>
      <c r="F315" s="12" t="n"/>
      <c r="G315" s="14" t="n"/>
      <c r="H315" s="13" t="n"/>
      <c r="I315" s="13" t="n"/>
      <c r="J315" s="12" t="n"/>
      <c r="K315" s="13" t="n"/>
      <c r="L315" s="13" t="n"/>
      <c r="M315" s="13" t="n"/>
      <c r="N315" s="12" t="n"/>
      <c r="O315" s="13" t="n"/>
      <c r="P315" s="13">
        <f>IF(F315="","",IF(COUNTIF('원료수불부'!$B$4:$B$503,F315)=0,"수불부에 없음",""))</f>
        <v/>
      </c>
      <c r="Q315" s="12" t="n"/>
    </row>
    <row r="316">
      <c r="A316" s="11" t="n"/>
      <c r="B316" s="12" t="n"/>
      <c r="C316" s="13" t="n"/>
      <c r="D316" s="14" t="n"/>
      <c r="E316" s="13" t="n"/>
      <c r="F316" s="12" t="n"/>
      <c r="G316" s="14" t="n"/>
      <c r="H316" s="13" t="n"/>
      <c r="I316" s="13" t="n"/>
      <c r="J316" s="12" t="n"/>
      <c r="K316" s="13" t="n"/>
      <c r="L316" s="13" t="n"/>
      <c r="M316" s="13" t="n"/>
      <c r="N316" s="12" t="n"/>
      <c r="O316" s="13" t="n"/>
      <c r="P316" s="13">
        <f>IF(F316="","",IF(COUNTIF('원료수불부'!$B$4:$B$503,F316)=0,"수불부에 없음",""))</f>
        <v/>
      </c>
      <c r="Q316" s="12" t="n"/>
    </row>
    <row r="317">
      <c r="A317" s="11" t="n"/>
      <c r="B317" s="12" t="n"/>
      <c r="C317" s="13" t="n"/>
      <c r="D317" s="14" t="n"/>
      <c r="E317" s="13" t="n"/>
      <c r="F317" s="12" t="n"/>
      <c r="G317" s="14" t="n"/>
      <c r="H317" s="13" t="n"/>
      <c r="I317" s="13" t="n"/>
      <c r="J317" s="12" t="n"/>
      <c r="K317" s="13" t="n"/>
      <c r="L317" s="13" t="n"/>
      <c r="M317" s="13" t="n"/>
      <c r="N317" s="12" t="n"/>
      <c r="O317" s="13" t="n"/>
      <c r="P317" s="13">
        <f>IF(F317="","",IF(COUNTIF('원료수불부'!$B$4:$B$503,F317)=0,"수불부에 없음",""))</f>
        <v/>
      </c>
      <c r="Q317" s="12" t="n"/>
    </row>
    <row r="318">
      <c r="A318" s="11" t="n"/>
      <c r="B318" s="12" t="n"/>
      <c r="C318" s="13" t="n"/>
      <c r="D318" s="14" t="n"/>
      <c r="E318" s="13" t="n"/>
      <c r="F318" s="12" t="n"/>
      <c r="G318" s="14" t="n"/>
      <c r="H318" s="13" t="n"/>
      <c r="I318" s="13" t="n"/>
      <c r="J318" s="12" t="n"/>
      <c r="K318" s="13" t="n"/>
      <c r="L318" s="13" t="n"/>
      <c r="M318" s="13" t="n"/>
      <c r="N318" s="12" t="n"/>
      <c r="O318" s="13" t="n"/>
      <c r="P318" s="13">
        <f>IF(F318="","",IF(COUNTIF('원료수불부'!$B$4:$B$503,F318)=0,"수불부에 없음",""))</f>
        <v/>
      </c>
      <c r="Q318" s="12" t="n"/>
    </row>
    <row r="319">
      <c r="A319" s="11" t="n"/>
      <c r="B319" s="12" t="n"/>
      <c r="C319" s="13" t="n"/>
      <c r="D319" s="14" t="n"/>
      <c r="E319" s="13" t="n"/>
      <c r="F319" s="12" t="n"/>
      <c r="G319" s="14" t="n"/>
      <c r="H319" s="13" t="n"/>
      <c r="I319" s="13" t="n"/>
      <c r="J319" s="12" t="n"/>
      <c r="K319" s="13" t="n"/>
      <c r="L319" s="13" t="n"/>
      <c r="M319" s="13" t="n"/>
      <c r="N319" s="12" t="n"/>
      <c r="O319" s="13" t="n"/>
      <c r="P319" s="13">
        <f>IF(F319="","",IF(COUNTIF('원료수불부'!$B$4:$B$503,F319)=0,"수불부에 없음",""))</f>
        <v/>
      </c>
      <c r="Q319" s="12" t="n"/>
    </row>
    <row r="320">
      <c r="A320" s="11" t="n"/>
      <c r="B320" s="12" t="n"/>
      <c r="C320" s="13" t="n"/>
      <c r="D320" s="14" t="n"/>
      <c r="E320" s="13" t="n"/>
      <c r="F320" s="12" t="n"/>
      <c r="G320" s="14" t="n"/>
      <c r="H320" s="13" t="n"/>
      <c r="I320" s="13" t="n"/>
      <c r="J320" s="12" t="n"/>
      <c r="K320" s="13" t="n"/>
      <c r="L320" s="13" t="n"/>
      <c r="M320" s="13" t="n"/>
      <c r="N320" s="12" t="n"/>
      <c r="O320" s="13" t="n"/>
      <c r="P320" s="13">
        <f>IF(F320="","",IF(COUNTIF('원료수불부'!$B$4:$B$503,F320)=0,"수불부에 없음",""))</f>
        <v/>
      </c>
      <c r="Q320" s="12" t="n"/>
    </row>
    <row r="321">
      <c r="A321" s="11" t="n"/>
      <c r="B321" s="12" t="n"/>
      <c r="C321" s="13" t="n"/>
      <c r="D321" s="14" t="n"/>
      <c r="E321" s="13" t="n"/>
      <c r="F321" s="12" t="n"/>
      <c r="G321" s="14" t="n"/>
      <c r="H321" s="13" t="n"/>
      <c r="I321" s="13" t="n"/>
      <c r="J321" s="12" t="n"/>
      <c r="K321" s="13" t="n"/>
      <c r="L321" s="13" t="n"/>
      <c r="M321" s="13" t="n"/>
      <c r="N321" s="12" t="n"/>
      <c r="O321" s="13" t="n"/>
      <c r="P321" s="13">
        <f>IF(F321="","",IF(COUNTIF('원료수불부'!$B$4:$B$503,F321)=0,"수불부에 없음",""))</f>
        <v/>
      </c>
      <c r="Q321" s="12" t="n"/>
    </row>
    <row r="322">
      <c r="A322" s="11" t="n"/>
      <c r="B322" s="12" t="n"/>
      <c r="C322" s="13" t="n"/>
      <c r="D322" s="14" t="n"/>
      <c r="E322" s="13" t="n"/>
      <c r="F322" s="12" t="n"/>
      <c r="G322" s="14" t="n"/>
      <c r="H322" s="13" t="n"/>
      <c r="I322" s="13" t="n"/>
      <c r="J322" s="12" t="n"/>
      <c r="K322" s="13" t="n"/>
      <c r="L322" s="13" t="n"/>
      <c r="M322" s="13" t="n"/>
      <c r="N322" s="12" t="n"/>
      <c r="O322" s="13" t="n"/>
      <c r="P322" s="13">
        <f>IF(F322="","",IF(COUNTIF('원료수불부'!$B$4:$B$503,F322)=0,"수불부에 없음",""))</f>
        <v/>
      </c>
      <c r="Q322" s="12" t="n"/>
    </row>
    <row r="323">
      <c r="A323" s="11" t="n"/>
      <c r="B323" s="12" t="n"/>
      <c r="C323" s="13" t="n"/>
      <c r="D323" s="14" t="n"/>
      <c r="E323" s="13" t="n"/>
      <c r="F323" s="12" t="n"/>
      <c r="G323" s="14" t="n"/>
      <c r="H323" s="13" t="n"/>
      <c r="I323" s="13" t="n"/>
      <c r="J323" s="12" t="n"/>
      <c r="K323" s="13" t="n"/>
      <c r="L323" s="13" t="n"/>
      <c r="M323" s="13" t="n"/>
      <c r="N323" s="12" t="n"/>
      <c r="O323" s="13" t="n"/>
      <c r="P323" s="13">
        <f>IF(F323="","",IF(COUNTIF('원료수불부'!$B$4:$B$503,F323)=0,"수불부에 없음",""))</f>
        <v/>
      </c>
      <c r="Q323" s="12" t="n"/>
    </row>
    <row r="324">
      <c r="A324" s="11" t="n"/>
      <c r="B324" s="12" t="n"/>
      <c r="C324" s="13" t="n"/>
      <c r="D324" s="14" t="n"/>
      <c r="E324" s="13" t="n"/>
      <c r="F324" s="12" t="n"/>
      <c r="G324" s="14" t="n"/>
      <c r="H324" s="13" t="n"/>
      <c r="I324" s="13" t="n"/>
      <c r="J324" s="12" t="n"/>
      <c r="K324" s="13" t="n"/>
      <c r="L324" s="13" t="n"/>
      <c r="M324" s="13" t="n"/>
      <c r="N324" s="12" t="n"/>
      <c r="O324" s="13" t="n"/>
      <c r="P324" s="13">
        <f>IF(F324="","",IF(COUNTIF('원료수불부'!$B$4:$B$503,F324)=0,"수불부에 없음",""))</f>
        <v/>
      </c>
      <c r="Q324" s="12" t="n"/>
    </row>
    <row r="325">
      <c r="A325" s="11" t="n"/>
      <c r="B325" s="12" t="n"/>
      <c r="C325" s="13" t="n"/>
      <c r="D325" s="14" t="n"/>
      <c r="E325" s="13" t="n"/>
      <c r="F325" s="12" t="n"/>
      <c r="G325" s="14" t="n"/>
      <c r="H325" s="13" t="n"/>
      <c r="I325" s="13" t="n"/>
      <c r="J325" s="12" t="n"/>
      <c r="K325" s="13" t="n"/>
      <c r="L325" s="13" t="n"/>
      <c r="M325" s="13" t="n"/>
      <c r="N325" s="12" t="n"/>
      <c r="O325" s="13" t="n"/>
      <c r="P325" s="13">
        <f>IF(F325="","",IF(COUNTIF('원료수불부'!$B$4:$B$503,F325)=0,"수불부에 없음",""))</f>
        <v/>
      </c>
      <c r="Q325" s="12" t="n"/>
    </row>
    <row r="326">
      <c r="A326" s="11" t="n"/>
      <c r="B326" s="12" t="n"/>
      <c r="C326" s="13" t="n"/>
      <c r="D326" s="14" t="n"/>
      <c r="E326" s="13" t="n"/>
      <c r="F326" s="12" t="n"/>
      <c r="G326" s="14" t="n"/>
      <c r="H326" s="13" t="n"/>
      <c r="I326" s="13" t="n"/>
      <c r="J326" s="12" t="n"/>
      <c r="K326" s="13" t="n"/>
      <c r="L326" s="13" t="n"/>
      <c r="M326" s="13" t="n"/>
      <c r="N326" s="12" t="n"/>
      <c r="O326" s="13" t="n"/>
      <c r="P326" s="13">
        <f>IF(F326="","",IF(COUNTIF('원료수불부'!$B$4:$B$503,F326)=0,"수불부에 없음",""))</f>
        <v/>
      </c>
      <c r="Q326" s="12" t="n"/>
    </row>
    <row r="327">
      <c r="A327" s="11" t="n"/>
      <c r="B327" s="12" t="n"/>
      <c r="C327" s="13" t="n"/>
      <c r="D327" s="14" t="n"/>
      <c r="E327" s="13" t="n"/>
      <c r="F327" s="12" t="n"/>
      <c r="G327" s="14" t="n"/>
      <c r="H327" s="13" t="n"/>
      <c r="I327" s="13" t="n"/>
      <c r="J327" s="12" t="n"/>
      <c r="K327" s="13" t="n"/>
      <c r="L327" s="13" t="n"/>
      <c r="M327" s="13" t="n"/>
      <c r="N327" s="12" t="n"/>
      <c r="O327" s="13" t="n"/>
      <c r="P327" s="13">
        <f>IF(F327="","",IF(COUNTIF('원료수불부'!$B$4:$B$503,F327)=0,"수불부에 없음",""))</f>
        <v/>
      </c>
      <c r="Q327" s="12" t="n"/>
    </row>
    <row r="328">
      <c r="A328" s="11" t="n"/>
      <c r="B328" s="12" t="n"/>
      <c r="C328" s="13" t="n"/>
      <c r="D328" s="14" t="n"/>
      <c r="E328" s="13" t="n"/>
      <c r="F328" s="12" t="n"/>
      <c r="G328" s="14" t="n"/>
      <c r="H328" s="13" t="n"/>
      <c r="I328" s="13" t="n"/>
      <c r="J328" s="12" t="n"/>
      <c r="K328" s="13" t="n"/>
      <c r="L328" s="13" t="n"/>
      <c r="M328" s="13" t="n"/>
      <c r="N328" s="12" t="n"/>
      <c r="O328" s="13" t="n"/>
      <c r="P328" s="13">
        <f>IF(F328="","",IF(COUNTIF('원료수불부'!$B$4:$B$503,F328)=0,"수불부에 없음",""))</f>
        <v/>
      </c>
      <c r="Q328" s="12" t="n"/>
    </row>
    <row r="329">
      <c r="A329" s="11" t="n"/>
      <c r="B329" s="12" t="n"/>
      <c r="C329" s="13" t="n"/>
      <c r="D329" s="14" t="n"/>
      <c r="E329" s="13" t="n"/>
      <c r="F329" s="12" t="n"/>
      <c r="G329" s="14" t="n"/>
      <c r="H329" s="13" t="n"/>
      <c r="I329" s="13" t="n"/>
      <c r="J329" s="12" t="n"/>
      <c r="K329" s="13" t="n"/>
      <c r="L329" s="13" t="n"/>
      <c r="M329" s="13" t="n"/>
      <c r="N329" s="12" t="n"/>
      <c r="O329" s="13" t="n"/>
      <c r="P329" s="13">
        <f>IF(F329="","",IF(COUNTIF('원료수불부'!$B$4:$B$503,F329)=0,"수불부에 없음",""))</f>
        <v/>
      </c>
      <c r="Q329" s="12" t="n"/>
    </row>
    <row r="330">
      <c r="A330" s="11" t="n"/>
      <c r="B330" s="12" t="n"/>
      <c r="C330" s="13" t="n"/>
      <c r="D330" s="14" t="n"/>
      <c r="E330" s="13" t="n"/>
      <c r="F330" s="12" t="n"/>
      <c r="G330" s="14" t="n"/>
      <c r="H330" s="13" t="n"/>
      <c r="I330" s="13" t="n"/>
      <c r="J330" s="12" t="n"/>
      <c r="K330" s="13" t="n"/>
      <c r="L330" s="13" t="n"/>
      <c r="M330" s="13" t="n"/>
      <c r="N330" s="12" t="n"/>
      <c r="O330" s="13" t="n"/>
      <c r="P330" s="13">
        <f>IF(F330="","",IF(COUNTIF('원료수불부'!$B$4:$B$503,F330)=0,"수불부에 없음",""))</f>
        <v/>
      </c>
      <c r="Q330" s="12" t="n"/>
    </row>
    <row r="331">
      <c r="A331" s="11" t="n"/>
      <c r="B331" s="12" t="n"/>
      <c r="C331" s="13" t="n"/>
      <c r="D331" s="14" t="n"/>
      <c r="E331" s="13" t="n"/>
      <c r="F331" s="12" t="n"/>
      <c r="G331" s="14" t="n"/>
      <c r="H331" s="13" t="n"/>
      <c r="I331" s="13" t="n"/>
      <c r="J331" s="12" t="n"/>
      <c r="K331" s="13" t="n"/>
      <c r="L331" s="13" t="n"/>
      <c r="M331" s="13" t="n"/>
      <c r="N331" s="12" t="n"/>
      <c r="O331" s="13" t="n"/>
      <c r="P331" s="13">
        <f>IF(F331="","",IF(COUNTIF('원료수불부'!$B$4:$B$503,F331)=0,"수불부에 없음",""))</f>
        <v/>
      </c>
      <c r="Q331" s="12" t="n"/>
    </row>
    <row r="332">
      <c r="A332" s="11" t="n"/>
      <c r="B332" s="12" t="n"/>
      <c r="C332" s="13" t="n"/>
      <c r="D332" s="14" t="n"/>
      <c r="E332" s="13" t="n"/>
      <c r="F332" s="12" t="n"/>
      <c r="G332" s="14" t="n"/>
      <c r="H332" s="13" t="n"/>
      <c r="I332" s="13" t="n"/>
      <c r="J332" s="12" t="n"/>
      <c r="K332" s="13" t="n"/>
      <c r="L332" s="13" t="n"/>
      <c r="M332" s="13" t="n"/>
      <c r="N332" s="12" t="n"/>
      <c r="O332" s="13" t="n"/>
      <c r="P332" s="13">
        <f>IF(F332="","",IF(COUNTIF('원료수불부'!$B$4:$B$503,F332)=0,"수불부에 없음",""))</f>
        <v/>
      </c>
      <c r="Q332" s="12" t="n"/>
    </row>
    <row r="333">
      <c r="A333" s="11" t="n"/>
      <c r="B333" s="12" t="n"/>
      <c r="C333" s="13" t="n"/>
      <c r="D333" s="14" t="n"/>
      <c r="E333" s="13" t="n"/>
      <c r="F333" s="12" t="n"/>
      <c r="G333" s="14" t="n"/>
      <c r="H333" s="13" t="n"/>
      <c r="I333" s="13" t="n"/>
      <c r="J333" s="12" t="n"/>
      <c r="K333" s="13" t="n"/>
      <c r="L333" s="13" t="n"/>
      <c r="M333" s="13" t="n"/>
      <c r="N333" s="12" t="n"/>
      <c r="O333" s="13" t="n"/>
      <c r="P333" s="13">
        <f>IF(F333="","",IF(COUNTIF('원료수불부'!$B$4:$B$503,F333)=0,"수불부에 없음",""))</f>
        <v/>
      </c>
      <c r="Q333" s="12" t="n"/>
    </row>
    <row r="334">
      <c r="A334" s="11" t="n"/>
      <c r="B334" s="12" t="n"/>
      <c r="C334" s="13" t="n"/>
      <c r="D334" s="14" t="n"/>
      <c r="E334" s="13" t="n"/>
      <c r="F334" s="12" t="n"/>
      <c r="G334" s="14" t="n"/>
      <c r="H334" s="13" t="n"/>
      <c r="I334" s="13" t="n"/>
      <c r="J334" s="12" t="n"/>
      <c r="K334" s="13" t="n"/>
      <c r="L334" s="13" t="n"/>
      <c r="M334" s="13" t="n"/>
      <c r="N334" s="12" t="n"/>
      <c r="O334" s="13" t="n"/>
      <c r="P334" s="13">
        <f>IF(F334="","",IF(COUNTIF('원료수불부'!$B$4:$B$503,F334)=0,"수불부에 없음",""))</f>
        <v/>
      </c>
      <c r="Q334" s="12" t="n"/>
    </row>
    <row r="335">
      <c r="A335" s="11" t="n"/>
      <c r="B335" s="12" t="n"/>
      <c r="C335" s="13" t="n"/>
      <c r="D335" s="14" t="n"/>
      <c r="E335" s="13" t="n"/>
      <c r="F335" s="12" t="n"/>
      <c r="G335" s="14" t="n"/>
      <c r="H335" s="13" t="n"/>
      <c r="I335" s="13" t="n"/>
      <c r="J335" s="12" t="n"/>
      <c r="K335" s="13" t="n"/>
      <c r="L335" s="13" t="n"/>
      <c r="M335" s="13" t="n"/>
      <c r="N335" s="12" t="n"/>
      <c r="O335" s="13" t="n"/>
      <c r="P335" s="13">
        <f>IF(F335="","",IF(COUNTIF('원료수불부'!$B$4:$B$503,F335)=0,"수불부에 없음",""))</f>
        <v/>
      </c>
      <c r="Q335" s="12" t="n"/>
    </row>
    <row r="336">
      <c r="A336" s="11" t="n"/>
      <c r="B336" s="12" t="n"/>
      <c r="C336" s="13" t="n"/>
      <c r="D336" s="14" t="n"/>
      <c r="E336" s="13" t="n"/>
      <c r="F336" s="12" t="n"/>
      <c r="G336" s="14" t="n"/>
      <c r="H336" s="13" t="n"/>
      <c r="I336" s="13" t="n"/>
      <c r="J336" s="12" t="n"/>
      <c r="K336" s="13" t="n"/>
      <c r="L336" s="13" t="n"/>
      <c r="M336" s="13" t="n"/>
      <c r="N336" s="12" t="n"/>
      <c r="O336" s="13" t="n"/>
      <c r="P336" s="13">
        <f>IF(F336="","",IF(COUNTIF('원료수불부'!$B$4:$B$503,F336)=0,"수불부에 없음",""))</f>
        <v/>
      </c>
      <c r="Q336" s="12" t="n"/>
    </row>
    <row r="337">
      <c r="A337" s="11" t="n"/>
      <c r="B337" s="12" t="n"/>
      <c r="C337" s="13" t="n"/>
      <c r="D337" s="14" t="n"/>
      <c r="E337" s="13" t="n"/>
      <c r="F337" s="12" t="n"/>
      <c r="G337" s="14" t="n"/>
      <c r="H337" s="13" t="n"/>
      <c r="I337" s="13" t="n"/>
      <c r="J337" s="12" t="n"/>
      <c r="K337" s="13" t="n"/>
      <c r="L337" s="13" t="n"/>
      <c r="M337" s="13" t="n"/>
      <c r="N337" s="12" t="n"/>
      <c r="O337" s="13" t="n"/>
      <c r="P337" s="13">
        <f>IF(F337="","",IF(COUNTIF('원료수불부'!$B$4:$B$503,F337)=0,"수불부에 없음",""))</f>
        <v/>
      </c>
      <c r="Q337" s="12" t="n"/>
    </row>
    <row r="338">
      <c r="A338" s="11" t="n"/>
      <c r="B338" s="12" t="n"/>
      <c r="C338" s="13" t="n"/>
      <c r="D338" s="14" t="n"/>
      <c r="E338" s="13" t="n"/>
      <c r="F338" s="12" t="n"/>
      <c r="G338" s="14" t="n"/>
      <c r="H338" s="13" t="n"/>
      <c r="I338" s="13" t="n"/>
      <c r="J338" s="12" t="n"/>
      <c r="K338" s="13" t="n"/>
      <c r="L338" s="13" t="n"/>
      <c r="M338" s="13" t="n"/>
      <c r="N338" s="12" t="n"/>
      <c r="O338" s="13" t="n"/>
      <c r="P338" s="13">
        <f>IF(F338="","",IF(COUNTIF('원료수불부'!$B$4:$B$503,F338)=0,"수불부에 없음",""))</f>
        <v/>
      </c>
      <c r="Q338" s="12" t="n"/>
    </row>
    <row r="339">
      <c r="A339" s="11" t="n"/>
      <c r="B339" s="12" t="n"/>
      <c r="C339" s="13" t="n"/>
      <c r="D339" s="14" t="n"/>
      <c r="E339" s="13" t="n"/>
      <c r="F339" s="12" t="n"/>
      <c r="G339" s="14" t="n"/>
      <c r="H339" s="13" t="n"/>
      <c r="I339" s="13" t="n"/>
      <c r="J339" s="12" t="n"/>
      <c r="K339" s="13" t="n"/>
      <c r="L339" s="13" t="n"/>
      <c r="M339" s="13" t="n"/>
      <c r="N339" s="12" t="n"/>
      <c r="O339" s="13" t="n"/>
      <c r="P339" s="13">
        <f>IF(F339="","",IF(COUNTIF('원료수불부'!$B$4:$B$503,F339)=0,"수불부에 없음",""))</f>
        <v/>
      </c>
      <c r="Q339" s="12" t="n"/>
    </row>
    <row r="340">
      <c r="A340" s="11" t="n"/>
      <c r="B340" s="12" t="n"/>
      <c r="C340" s="13" t="n"/>
      <c r="D340" s="14" t="n"/>
      <c r="E340" s="13" t="n"/>
      <c r="F340" s="12" t="n"/>
      <c r="G340" s="14" t="n"/>
      <c r="H340" s="13" t="n"/>
      <c r="I340" s="13" t="n"/>
      <c r="J340" s="12" t="n"/>
      <c r="K340" s="13" t="n"/>
      <c r="L340" s="13" t="n"/>
      <c r="M340" s="13" t="n"/>
      <c r="N340" s="12" t="n"/>
      <c r="O340" s="13" t="n"/>
      <c r="P340" s="13">
        <f>IF(F340="","",IF(COUNTIF('원료수불부'!$B$4:$B$503,F340)=0,"수불부에 없음",""))</f>
        <v/>
      </c>
      <c r="Q340" s="12" t="n"/>
    </row>
    <row r="341">
      <c r="A341" s="11" t="n"/>
      <c r="B341" s="12" t="n"/>
      <c r="C341" s="13" t="n"/>
      <c r="D341" s="14" t="n"/>
      <c r="E341" s="13" t="n"/>
      <c r="F341" s="12" t="n"/>
      <c r="G341" s="14" t="n"/>
      <c r="H341" s="13" t="n"/>
      <c r="I341" s="13" t="n"/>
      <c r="J341" s="12" t="n"/>
      <c r="K341" s="13" t="n"/>
      <c r="L341" s="13" t="n"/>
      <c r="M341" s="13" t="n"/>
      <c r="N341" s="12" t="n"/>
      <c r="O341" s="13" t="n"/>
      <c r="P341" s="13">
        <f>IF(F341="","",IF(COUNTIF('원료수불부'!$B$4:$B$503,F341)=0,"수불부에 없음",""))</f>
        <v/>
      </c>
      <c r="Q341" s="12" t="n"/>
    </row>
    <row r="342">
      <c r="A342" s="11" t="n"/>
      <c r="B342" s="12" t="n"/>
      <c r="C342" s="13" t="n"/>
      <c r="D342" s="14" t="n"/>
      <c r="E342" s="13" t="n"/>
      <c r="F342" s="12" t="n"/>
      <c r="G342" s="14" t="n"/>
      <c r="H342" s="13" t="n"/>
      <c r="I342" s="13" t="n"/>
      <c r="J342" s="12" t="n"/>
      <c r="K342" s="13" t="n"/>
      <c r="L342" s="13" t="n"/>
      <c r="M342" s="13" t="n"/>
      <c r="N342" s="12" t="n"/>
      <c r="O342" s="13" t="n"/>
      <c r="P342" s="13">
        <f>IF(F342="","",IF(COUNTIF('원료수불부'!$B$4:$B$503,F342)=0,"수불부에 없음",""))</f>
        <v/>
      </c>
      <c r="Q342" s="12" t="n"/>
    </row>
    <row r="343">
      <c r="A343" s="11" t="n"/>
      <c r="B343" s="12" t="n"/>
      <c r="C343" s="13" t="n"/>
      <c r="D343" s="14" t="n"/>
      <c r="E343" s="13" t="n"/>
      <c r="F343" s="12" t="n"/>
      <c r="G343" s="14" t="n"/>
      <c r="H343" s="13" t="n"/>
      <c r="I343" s="13" t="n"/>
      <c r="J343" s="12" t="n"/>
      <c r="K343" s="13" t="n"/>
      <c r="L343" s="13" t="n"/>
      <c r="M343" s="13" t="n"/>
      <c r="N343" s="12" t="n"/>
      <c r="O343" s="13" t="n"/>
      <c r="P343" s="13">
        <f>IF(F343="","",IF(COUNTIF('원료수불부'!$B$4:$B$503,F343)=0,"수불부에 없음",""))</f>
        <v/>
      </c>
      <c r="Q343" s="12" t="n"/>
    </row>
    <row r="344">
      <c r="A344" s="11" t="n"/>
      <c r="B344" s="12" t="n"/>
      <c r="C344" s="13" t="n"/>
      <c r="D344" s="14" t="n"/>
      <c r="E344" s="13" t="n"/>
      <c r="F344" s="12" t="n"/>
      <c r="G344" s="14" t="n"/>
      <c r="H344" s="13" t="n"/>
      <c r="I344" s="13" t="n"/>
      <c r="J344" s="12" t="n"/>
      <c r="K344" s="13" t="n"/>
      <c r="L344" s="13" t="n"/>
      <c r="M344" s="13" t="n"/>
      <c r="N344" s="12" t="n"/>
      <c r="O344" s="13" t="n"/>
      <c r="P344" s="13">
        <f>IF(F344="","",IF(COUNTIF('원료수불부'!$B$4:$B$503,F344)=0,"수불부에 없음",""))</f>
        <v/>
      </c>
      <c r="Q344" s="12" t="n"/>
    </row>
    <row r="345">
      <c r="A345" s="11" t="n"/>
      <c r="B345" s="12" t="n"/>
      <c r="C345" s="13" t="n"/>
      <c r="D345" s="14" t="n"/>
      <c r="E345" s="13" t="n"/>
      <c r="F345" s="12" t="n"/>
      <c r="G345" s="14" t="n"/>
      <c r="H345" s="13" t="n"/>
      <c r="I345" s="13" t="n"/>
      <c r="J345" s="12" t="n"/>
      <c r="K345" s="13" t="n"/>
      <c r="L345" s="13" t="n"/>
      <c r="M345" s="13" t="n"/>
      <c r="N345" s="12" t="n"/>
      <c r="O345" s="13" t="n"/>
      <c r="P345" s="13">
        <f>IF(F345="","",IF(COUNTIF('원료수불부'!$B$4:$B$503,F345)=0,"수불부에 없음",""))</f>
        <v/>
      </c>
      <c r="Q345" s="12" t="n"/>
    </row>
    <row r="346">
      <c r="A346" s="11" t="n"/>
      <c r="B346" s="12" t="n"/>
      <c r="C346" s="13" t="n"/>
      <c r="D346" s="14" t="n"/>
      <c r="E346" s="13" t="n"/>
      <c r="F346" s="12" t="n"/>
      <c r="G346" s="14" t="n"/>
      <c r="H346" s="13" t="n"/>
      <c r="I346" s="13" t="n"/>
      <c r="J346" s="12" t="n"/>
      <c r="K346" s="13" t="n"/>
      <c r="L346" s="13" t="n"/>
      <c r="M346" s="13" t="n"/>
      <c r="N346" s="12" t="n"/>
      <c r="O346" s="13" t="n"/>
      <c r="P346" s="13">
        <f>IF(F346="","",IF(COUNTIF('원료수불부'!$B$4:$B$503,F346)=0,"수불부에 없음",""))</f>
        <v/>
      </c>
      <c r="Q346" s="12" t="n"/>
    </row>
    <row r="347">
      <c r="A347" s="11" t="n"/>
      <c r="B347" s="12" t="n"/>
      <c r="C347" s="13" t="n"/>
      <c r="D347" s="14" t="n"/>
      <c r="E347" s="13" t="n"/>
      <c r="F347" s="12" t="n"/>
      <c r="G347" s="14" t="n"/>
      <c r="H347" s="13" t="n"/>
      <c r="I347" s="13" t="n"/>
      <c r="J347" s="12" t="n"/>
      <c r="K347" s="13" t="n"/>
      <c r="L347" s="13" t="n"/>
      <c r="M347" s="13" t="n"/>
      <c r="N347" s="12" t="n"/>
      <c r="O347" s="13" t="n"/>
      <c r="P347" s="13">
        <f>IF(F347="","",IF(COUNTIF('원료수불부'!$B$4:$B$503,F347)=0,"수불부에 없음",""))</f>
        <v/>
      </c>
      <c r="Q347" s="12" t="n"/>
    </row>
    <row r="348">
      <c r="A348" s="11" t="n"/>
      <c r="B348" s="12" t="n"/>
      <c r="C348" s="13" t="n"/>
      <c r="D348" s="14" t="n"/>
      <c r="E348" s="13" t="n"/>
      <c r="F348" s="12" t="n"/>
      <c r="G348" s="14" t="n"/>
      <c r="H348" s="13" t="n"/>
      <c r="I348" s="13" t="n"/>
      <c r="J348" s="12" t="n"/>
      <c r="K348" s="13" t="n"/>
      <c r="L348" s="13" t="n"/>
      <c r="M348" s="13" t="n"/>
      <c r="N348" s="12" t="n"/>
      <c r="O348" s="13" t="n"/>
      <c r="P348" s="13">
        <f>IF(F348="","",IF(COUNTIF('원료수불부'!$B$4:$B$503,F348)=0,"수불부에 없음",""))</f>
        <v/>
      </c>
      <c r="Q348" s="12" t="n"/>
    </row>
    <row r="349">
      <c r="A349" s="11" t="n"/>
      <c r="B349" s="12" t="n"/>
      <c r="C349" s="13" t="n"/>
      <c r="D349" s="14" t="n"/>
      <c r="E349" s="13" t="n"/>
      <c r="F349" s="12" t="n"/>
      <c r="G349" s="14" t="n"/>
      <c r="H349" s="13" t="n"/>
      <c r="I349" s="13" t="n"/>
      <c r="J349" s="12" t="n"/>
      <c r="K349" s="13" t="n"/>
      <c r="L349" s="13" t="n"/>
      <c r="M349" s="13" t="n"/>
      <c r="N349" s="12" t="n"/>
      <c r="O349" s="13" t="n"/>
      <c r="P349" s="13">
        <f>IF(F349="","",IF(COUNTIF('원료수불부'!$B$4:$B$503,F349)=0,"수불부에 없음",""))</f>
        <v/>
      </c>
      <c r="Q349" s="12" t="n"/>
    </row>
    <row r="350">
      <c r="A350" s="11" t="n"/>
      <c r="B350" s="12" t="n"/>
      <c r="C350" s="13" t="n"/>
      <c r="D350" s="14" t="n"/>
      <c r="E350" s="13" t="n"/>
      <c r="F350" s="12" t="n"/>
      <c r="G350" s="14" t="n"/>
      <c r="H350" s="13" t="n"/>
      <c r="I350" s="13" t="n"/>
      <c r="J350" s="12" t="n"/>
      <c r="K350" s="13" t="n"/>
      <c r="L350" s="13" t="n"/>
      <c r="M350" s="13" t="n"/>
      <c r="N350" s="12" t="n"/>
      <c r="O350" s="13" t="n"/>
      <c r="P350" s="13">
        <f>IF(F350="","",IF(COUNTIF('원료수불부'!$B$4:$B$503,F350)=0,"수불부에 없음",""))</f>
        <v/>
      </c>
      <c r="Q350" s="12" t="n"/>
    </row>
    <row r="351">
      <c r="A351" s="11" t="n"/>
      <c r="B351" s="12" t="n"/>
      <c r="C351" s="13" t="n"/>
      <c r="D351" s="14" t="n"/>
      <c r="E351" s="13" t="n"/>
      <c r="F351" s="12" t="n"/>
      <c r="G351" s="14" t="n"/>
      <c r="H351" s="13" t="n"/>
      <c r="I351" s="13" t="n"/>
      <c r="J351" s="12" t="n"/>
      <c r="K351" s="13" t="n"/>
      <c r="L351" s="13" t="n"/>
      <c r="M351" s="13" t="n"/>
      <c r="N351" s="12" t="n"/>
      <c r="O351" s="13" t="n"/>
      <c r="P351" s="13">
        <f>IF(F351="","",IF(COUNTIF('원료수불부'!$B$4:$B$503,F351)=0,"수불부에 없음",""))</f>
        <v/>
      </c>
      <c r="Q351" s="12" t="n"/>
    </row>
    <row r="352">
      <c r="A352" s="11" t="n"/>
      <c r="B352" s="12" t="n"/>
      <c r="C352" s="13" t="n"/>
      <c r="D352" s="14" t="n"/>
      <c r="E352" s="13" t="n"/>
      <c r="F352" s="12" t="n"/>
      <c r="G352" s="14" t="n"/>
      <c r="H352" s="13" t="n"/>
      <c r="I352" s="13" t="n"/>
      <c r="J352" s="12" t="n"/>
      <c r="K352" s="13" t="n"/>
      <c r="L352" s="13" t="n"/>
      <c r="M352" s="13" t="n"/>
      <c r="N352" s="12" t="n"/>
      <c r="O352" s="13" t="n"/>
      <c r="P352" s="13">
        <f>IF(F352="","",IF(COUNTIF('원료수불부'!$B$4:$B$503,F352)=0,"수불부에 없음",""))</f>
        <v/>
      </c>
      <c r="Q352" s="12" t="n"/>
    </row>
    <row r="353">
      <c r="A353" s="11" t="n"/>
      <c r="B353" s="12" t="n"/>
      <c r="C353" s="13" t="n"/>
      <c r="D353" s="14" t="n"/>
      <c r="E353" s="13" t="n"/>
      <c r="F353" s="12" t="n"/>
      <c r="G353" s="14" t="n"/>
      <c r="H353" s="13" t="n"/>
      <c r="I353" s="13" t="n"/>
      <c r="J353" s="12" t="n"/>
      <c r="K353" s="13" t="n"/>
      <c r="L353" s="13" t="n"/>
      <c r="M353" s="13" t="n"/>
      <c r="N353" s="12" t="n"/>
      <c r="O353" s="13" t="n"/>
      <c r="P353" s="13">
        <f>IF(F353="","",IF(COUNTIF('원료수불부'!$B$4:$B$503,F353)=0,"수불부에 없음",""))</f>
        <v/>
      </c>
      <c r="Q353" s="12" t="n"/>
    </row>
    <row r="354">
      <c r="A354" s="11" t="n"/>
      <c r="B354" s="12" t="n"/>
      <c r="C354" s="13" t="n"/>
      <c r="D354" s="14" t="n"/>
      <c r="E354" s="13" t="n"/>
      <c r="F354" s="12" t="n"/>
      <c r="G354" s="14" t="n"/>
      <c r="H354" s="13" t="n"/>
      <c r="I354" s="13" t="n"/>
      <c r="J354" s="12" t="n"/>
      <c r="K354" s="13" t="n"/>
      <c r="L354" s="13" t="n"/>
      <c r="M354" s="13" t="n"/>
      <c r="N354" s="12" t="n"/>
      <c r="O354" s="13" t="n"/>
      <c r="P354" s="13">
        <f>IF(F354="","",IF(COUNTIF('원료수불부'!$B$4:$B$503,F354)=0,"수불부에 없음",""))</f>
        <v/>
      </c>
      <c r="Q354" s="12" t="n"/>
    </row>
    <row r="355">
      <c r="A355" s="11" t="n"/>
      <c r="B355" s="12" t="n"/>
      <c r="C355" s="13" t="n"/>
      <c r="D355" s="14" t="n"/>
      <c r="E355" s="13" t="n"/>
      <c r="F355" s="12" t="n"/>
      <c r="G355" s="14" t="n"/>
      <c r="H355" s="13" t="n"/>
      <c r="I355" s="13" t="n"/>
      <c r="J355" s="12" t="n"/>
      <c r="K355" s="13" t="n"/>
      <c r="L355" s="13" t="n"/>
      <c r="M355" s="13" t="n"/>
      <c r="N355" s="12" t="n"/>
      <c r="O355" s="13" t="n"/>
      <c r="P355" s="13">
        <f>IF(F355="","",IF(COUNTIF('원료수불부'!$B$4:$B$503,F355)=0,"수불부에 없음",""))</f>
        <v/>
      </c>
      <c r="Q355" s="12" t="n"/>
    </row>
    <row r="356">
      <c r="A356" s="11" t="n"/>
      <c r="B356" s="12" t="n"/>
      <c r="C356" s="13" t="n"/>
      <c r="D356" s="14" t="n"/>
      <c r="E356" s="13" t="n"/>
      <c r="F356" s="12" t="n"/>
      <c r="G356" s="14" t="n"/>
      <c r="H356" s="13" t="n"/>
      <c r="I356" s="13" t="n"/>
      <c r="J356" s="12" t="n"/>
      <c r="K356" s="13" t="n"/>
      <c r="L356" s="13" t="n"/>
      <c r="M356" s="13" t="n"/>
      <c r="N356" s="12" t="n"/>
      <c r="O356" s="13" t="n"/>
      <c r="P356" s="13">
        <f>IF(F356="","",IF(COUNTIF('원료수불부'!$B$4:$B$503,F356)=0,"수불부에 없음",""))</f>
        <v/>
      </c>
      <c r="Q356" s="12" t="n"/>
    </row>
    <row r="357">
      <c r="A357" s="11" t="n"/>
      <c r="B357" s="12" t="n"/>
      <c r="C357" s="13" t="n"/>
      <c r="D357" s="14" t="n"/>
      <c r="E357" s="13" t="n"/>
      <c r="F357" s="12" t="n"/>
      <c r="G357" s="14" t="n"/>
      <c r="H357" s="13" t="n"/>
      <c r="I357" s="13" t="n"/>
      <c r="J357" s="12" t="n"/>
      <c r="K357" s="13" t="n"/>
      <c r="L357" s="13" t="n"/>
      <c r="M357" s="13" t="n"/>
      <c r="N357" s="12" t="n"/>
      <c r="O357" s="13" t="n"/>
      <c r="P357" s="13">
        <f>IF(F357="","",IF(COUNTIF('원료수불부'!$B$4:$B$503,F357)=0,"수불부에 없음",""))</f>
        <v/>
      </c>
      <c r="Q357" s="12" t="n"/>
    </row>
    <row r="358">
      <c r="A358" s="11" t="n"/>
      <c r="B358" s="12" t="n"/>
      <c r="C358" s="13" t="n"/>
      <c r="D358" s="14" t="n"/>
      <c r="E358" s="13" t="n"/>
      <c r="F358" s="12" t="n"/>
      <c r="G358" s="14" t="n"/>
      <c r="H358" s="13" t="n"/>
      <c r="I358" s="13" t="n"/>
      <c r="J358" s="12" t="n"/>
      <c r="K358" s="13" t="n"/>
      <c r="L358" s="13" t="n"/>
      <c r="M358" s="13" t="n"/>
      <c r="N358" s="12" t="n"/>
      <c r="O358" s="13" t="n"/>
      <c r="P358" s="13">
        <f>IF(F358="","",IF(COUNTIF('원료수불부'!$B$4:$B$503,F358)=0,"수불부에 없음",""))</f>
        <v/>
      </c>
      <c r="Q358" s="12" t="n"/>
    </row>
    <row r="359">
      <c r="A359" s="11" t="n"/>
      <c r="B359" s="12" t="n"/>
      <c r="C359" s="13" t="n"/>
      <c r="D359" s="14" t="n"/>
      <c r="E359" s="13" t="n"/>
      <c r="F359" s="12" t="n"/>
      <c r="G359" s="14" t="n"/>
      <c r="H359" s="13" t="n"/>
      <c r="I359" s="13" t="n"/>
      <c r="J359" s="12" t="n"/>
      <c r="K359" s="13" t="n"/>
      <c r="L359" s="13" t="n"/>
      <c r="M359" s="13" t="n"/>
      <c r="N359" s="12" t="n"/>
      <c r="O359" s="13" t="n"/>
      <c r="P359" s="13">
        <f>IF(F359="","",IF(COUNTIF('원료수불부'!$B$4:$B$503,F359)=0,"수불부에 없음",""))</f>
        <v/>
      </c>
      <c r="Q359" s="12" t="n"/>
    </row>
    <row r="360">
      <c r="A360" s="11" t="n"/>
      <c r="B360" s="12" t="n"/>
      <c r="C360" s="13" t="n"/>
      <c r="D360" s="14" t="n"/>
      <c r="E360" s="13" t="n"/>
      <c r="F360" s="12" t="n"/>
      <c r="G360" s="14" t="n"/>
      <c r="H360" s="13" t="n"/>
      <c r="I360" s="13" t="n"/>
      <c r="J360" s="12" t="n"/>
      <c r="K360" s="13" t="n"/>
      <c r="L360" s="13" t="n"/>
      <c r="M360" s="13" t="n"/>
      <c r="N360" s="12" t="n"/>
      <c r="O360" s="13" t="n"/>
      <c r="P360" s="13">
        <f>IF(F360="","",IF(COUNTIF('원료수불부'!$B$4:$B$503,F360)=0,"수불부에 없음",""))</f>
        <v/>
      </c>
      <c r="Q360" s="12" t="n"/>
    </row>
    <row r="361">
      <c r="A361" s="11" t="n"/>
      <c r="B361" s="12" t="n"/>
      <c r="C361" s="13" t="n"/>
      <c r="D361" s="14" t="n"/>
      <c r="E361" s="13" t="n"/>
      <c r="F361" s="12" t="n"/>
      <c r="G361" s="14" t="n"/>
      <c r="H361" s="13" t="n"/>
      <c r="I361" s="13" t="n"/>
      <c r="J361" s="12" t="n"/>
      <c r="K361" s="13" t="n"/>
      <c r="L361" s="13" t="n"/>
      <c r="M361" s="13" t="n"/>
      <c r="N361" s="12" t="n"/>
      <c r="O361" s="13" t="n"/>
      <c r="P361" s="13">
        <f>IF(F361="","",IF(COUNTIF('원료수불부'!$B$4:$B$503,F361)=0,"수불부에 없음",""))</f>
        <v/>
      </c>
      <c r="Q361" s="12" t="n"/>
    </row>
    <row r="362">
      <c r="A362" s="11" t="n"/>
      <c r="B362" s="12" t="n"/>
      <c r="C362" s="13" t="n"/>
      <c r="D362" s="14" t="n"/>
      <c r="E362" s="13" t="n"/>
      <c r="F362" s="12" t="n"/>
      <c r="G362" s="14" t="n"/>
      <c r="H362" s="13" t="n"/>
      <c r="I362" s="13" t="n"/>
      <c r="J362" s="12" t="n"/>
      <c r="K362" s="13" t="n"/>
      <c r="L362" s="13" t="n"/>
      <c r="M362" s="13" t="n"/>
      <c r="N362" s="12" t="n"/>
      <c r="O362" s="13" t="n"/>
      <c r="P362" s="13">
        <f>IF(F362="","",IF(COUNTIF('원료수불부'!$B$4:$B$503,F362)=0,"수불부에 없음",""))</f>
        <v/>
      </c>
      <c r="Q362" s="12" t="n"/>
    </row>
    <row r="363">
      <c r="A363" s="11" t="n"/>
      <c r="B363" s="12" t="n"/>
      <c r="C363" s="13" t="n"/>
      <c r="D363" s="14" t="n"/>
      <c r="E363" s="13" t="n"/>
      <c r="F363" s="12" t="n"/>
      <c r="G363" s="14" t="n"/>
      <c r="H363" s="13" t="n"/>
      <c r="I363" s="13" t="n"/>
      <c r="J363" s="12" t="n"/>
      <c r="K363" s="13" t="n"/>
      <c r="L363" s="13" t="n"/>
      <c r="M363" s="13" t="n"/>
      <c r="N363" s="12" t="n"/>
      <c r="O363" s="13" t="n"/>
      <c r="P363" s="13">
        <f>IF(F363="","",IF(COUNTIF('원료수불부'!$B$4:$B$503,F363)=0,"수불부에 없음",""))</f>
        <v/>
      </c>
      <c r="Q363" s="12" t="n"/>
    </row>
    <row r="364">
      <c r="A364" s="11" t="n"/>
      <c r="B364" s="12" t="n"/>
      <c r="C364" s="13" t="n"/>
      <c r="D364" s="14" t="n"/>
      <c r="E364" s="13" t="n"/>
      <c r="F364" s="12" t="n"/>
      <c r="G364" s="14" t="n"/>
      <c r="H364" s="13" t="n"/>
      <c r="I364" s="13" t="n"/>
      <c r="J364" s="12" t="n"/>
      <c r="K364" s="13" t="n"/>
      <c r="L364" s="13" t="n"/>
      <c r="M364" s="13" t="n"/>
      <c r="N364" s="12" t="n"/>
      <c r="O364" s="13" t="n"/>
      <c r="P364" s="13">
        <f>IF(F364="","",IF(COUNTIF('원료수불부'!$B$4:$B$503,F364)=0,"수불부에 없음",""))</f>
        <v/>
      </c>
      <c r="Q364" s="12" t="n"/>
    </row>
    <row r="365">
      <c r="A365" s="11" t="n"/>
      <c r="B365" s="12" t="n"/>
      <c r="C365" s="13" t="n"/>
      <c r="D365" s="14" t="n"/>
      <c r="E365" s="13" t="n"/>
      <c r="F365" s="12" t="n"/>
      <c r="G365" s="14" t="n"/>
      <c r="H365" s="13" t="n"/>
      <c r="I365" s="13" t="n"/>
      <c r="J365" s="12" t="n"/>
      <c r="K365" s="13" t="n"/>
      <c r="L365" s="13" t="n"/>
      <c r="M365" s="13" t="n"/>
      <c r="N365" s="12" t="n"/>
      <c r="O365" s="13" t="n"/>
      <c r="P365" s="13">
        <f>IF(F365="","",IF(COUNTIF('원료수불부'!$B$4:$B$503,F365)=0,"수불부에 없음",""))</f>
        <v/>
      </c>
      <c r="Q365" s="12" t="n"/>
    </row>
    <row r="366">
      <c r="A366" s="11" t="n"/>
      <c r="B366" s="12" t="n"/>
      <c r="C366" s="13" t="n"/>
      <c r="D366" s="14" t="n"/>
      <c r="E366" s="13" t="n"/>
      <c r="F366" s="12" t="n"/>
      <c r="G366" s="14" t="n"/>
      <c r="H366" s="13" t="n"/>
      <c r="I366" s="13" t="n"/>
      <c r="J366" s="12" t="n"/>
      <c r="K366" s="13" t="n"/>
      <c r="L366" s="13" t="n"/>
      <c r="M366" s="13" t="n"/>
      <c r="N366" s="12" t="n"/>
      <c r="O366" s="13" t="n"/>
      <c r="P366" s="13">
        <f>IF(F366="","",IF(COUNTIF('원료수불부'!$B$4:$B$503,F366)=0,"수불부에 없음",""))</f>
        <v/>
      </c>
      <c r="Q366" s="12" t="n"/>
    </row>
    <row r="367">
      <c r="A367" s="11" t="n"/>
      <c r="B367" s="12" t="n"/>
      <c r="C367" s="13" t="n"/>
      <c r="D367" s="14" t="n"/>
      <c r="E367" s="13" t="n"/>
      <c r="F367" s="12" t="n"/>
      <c r="G367" s="14" t="n"/>
      <c r="H367" s="13" t="n"/>
      <c r="I367" s="13" t="n"/>
      <c r="J367" s="12" t="n"/>
      <c r="K367" s="13" t="n"/>
      <c r="L367" s="13" t="n"/>
      <c r="M367" s="13" t="n"/>
      <c r="N367" s="12" t="n"/>
      <c r="O367" s="13" t="n"/>
      <c r="P367" s="13">
        <f>IF(F367="","",IF(COUNTIF('원료수불부'!$B$4:$B$503,F367)=0,"수불부에 없음",""))</f>
        <v/>
      </c>
      <c r="Q367" s="12" t="n"/>
    </row>
    <row r="368">
      <c r="A368" s="11" t="n"/>
      <c r="B368" s="12" t="n"/>
      <c r="C368" s="13" t="n"/>
      <c r="D368" s="14" t="n"/>
      <c r="E368" s="13" t="n"/>
      <c r="F368" s="12" t="n"/>
      <c r="G368" s="14" t="n"/>
      <c r="H368" s="13" t="n"/>
      <c r="I368" s="13" t="n"/>
      <c r="J368" s="12" t="n"/>
      <c r="K368" s="13" t="n"/>
      <c r="L368" s="13" t="n"/>
      <c r="M368" s="13" t="n"/>
      <c r="N368" s="12" t="n"/>
      <c r="O368" s="13" t="n"/>
      <c r="P368" s="13">
        <f>IF(F368="","",IF(COUNTIF('원료수불부'!$B$4:$B$503,F368)=0,"수불부에 없음",""))</f>
        <v/>
      </c>
      <c r="Q368" s="12" t="n"/>
    </row>
    <row r="369">
      <c r="A369" s="11" t="n"/>
      <c r="B369" s="12" t="n"/>
      <c r="C369" s="13" t="n"/>
      <c r="D369" s="14" t="n"/>
      <c r="E369" s="13" t="n"/>
      <c r="F369" s="12" t="n"/>
      <c r="G369" s="14" t="n"/>
      <c r="H369" s="13" t="n"/>
      <c r="I369" s="13" t="n"/>
      <c r="J369" s="12" t="n"/>
      <c r="K369" s="13" t="n"/>
      <c r="L369" s="13" t="n"/>
      <c r="M369" s="13" t="n"/>
      <c r="N369" s="12" t="n"/>
      <c r="O369" s="13" t="n"/>
      <c r="P369" s="13">
        <f>IF(F369="","",IF(COUNTIF('원료수불부'!$B$4:$B$503,F369)=0,"수불부에 없음",""))</f>
        <v/>
      </c>
      <c r="Q369" s="12" t="n"/>
    </row>
    <row r="370">
      <c r="A370" s="11" t="n"/>
      <c r="B370" s="12" t="n"/>
      <c r="C370" s="13" t="n"/>
      <c r="D370" s="14" t="n"/>
      <c r="E370" s="13" t="n"/>
      <c r="F370" s="12" t="n"/>
      <c r="G370" s="14" t="n"/>
      <c r="H370" s="13" t="n"/>
      <c r="I370" s="13" t="n"/>
      <c r="J370" s="12" t="n"/>
      <c r="K370" s="13" t="n"/>
      <c r="L370" s="13" t="n"/>
      <c r="M370" s="13" t="n"/>
      <c r="N370" s="12" t="n"/>
      <c r="O370" s="13" t="n"/>
      <c r="P370" s="13">
        <f>IF(F370="","",IF(COUNTIF('원료수불부'!$B$4:$B$503,F370)=0,"수불부에 없음",""))</f>
        <v/>
      </c>
      <c r="Q370" s="12" t="n"/>
    </row>
    <row r="371">
      <c r="A371" s="11" t="n"/>
      <c r="B371" s="12" t="n"/>
      <c r="C371" s="13" t="n"/>
      <c r="D371" s="14" t="n"/>
      <c r="E371" s="13" t="n"/>
      <c r="F371" s="12" t="n"/>
      <c r="G371" s="14" t="n"/>
      <c r="H371" s="13" t="n"/>
      <c r="I371" s="13" t="n"/>
      <c r="J371" s="12" t="n"/>
      <c r="K371" s="13" t="n"/>
      <c r="L371" s="13" t="n"/>
      <c r="M371" s="13" t="n"/>
      <c r="N371" s="12" t="n"/>
      <c r="O371" s="13" t="n"/>
      <c r="P371" s="13">
        <f>IF(F371="","",IF(COUNTIF('원료수불부'!$B$4:$B$503,F371)=0,"수불부에 없음",""))</f>
        <v/>
      </c>
      <c r="Q371" s="12" t="n"/>
    </row>
    <row r="372">
      <c r="A372" s="11" t="n"/>
      <c r="B372" s="12" t="n"/>
      <c r="C372" s="13" t="n"/>
      <c r="D372" s="14" t="n"/>
      <c r="E372" s="13" t="n"/>
      <c r="F372" s="12" t="n"/>
      <c r="G372" s="14" t="n"/>
      <c r="H372" s="13" t="n"/>
      <c r="I372" s="13" t="n"/>
      <c r="J372" s="12" t="n"/>
      <c r="K372" s="13" t="n"/>
      <c r="L372" s="13" t="n"/>
      <c r="M372" s="13" t="n"/>
      <c r="N372" s="12" t="n"/>
      <c r="O372" s="13" t="n"/>
      <c r="P372" s="13">
        <f>IF(F372="","",IF(COUNTIF('원료수불부'!$B$4:$B$503,F372)=0,"수불부에 없음",""))</f>
        <v/>
      </c>
      <c r="Q372" s="12" t="n"/>
    </row>
    <row r="373">
      <c r="A373" s="11" t="n"/>
      <c r="B373" s="12" t="n"/>
      <c r="C373" s="13" t="n"/>
      <c r="D373" s="14" t="n"/>
      <c r="E373" s="13" t="n"/>
      <c r="F373" s="12" t="n"/>
      <c r="G373" s="14" t="n"/>
      <c r="H373" s="13" t="n"/>
      <c r="I373" s="13" t="n"/>
      <c r="J373" s="12" t="n"/>
      <c r="K373" s="13" t="n"/>
      <c r="L373" s="13" t="n"/>
      <c r="M373" s="13" t="n"/>
      <c r="N373" s="12" t="n"/>
      <c r="O373" s="13" t="n"/>
      <c r="P373" s="13">
        <f>IF(F373="","",IF(COUNTIF('원료수불부'!$B$4:$B$503,F373)=0,"수불부에 없음",""))</f>
        <v/>
      </c>
      <c r="Q373" s="12" t="n"/>
    </row>
    <row r="374">
      <c r="A374" s="11" t="n"/>
      <c r="B374" s="12" t="n"/>
      <c r="C374" s="13" t="n"/>
      <c r="D374" s="14" t="n"/>
      <c r="E374" s="13" t="n"/>
      <c r="F374" s="12" t="n"/>
      <c r="G374" s="14" t="n"/>
      <c r="H374" s="13" t="n"/>
      <c r="I374" s="13" t="n"/>
      <c r="J374" s="12" t="n"/>
      <c r="K374" s="13" t="n"/>
      <c r="L374" s="13" t="n"/>
      <c r="M374" s="13" t="n"/>
      <c r="N374" s="12" t="n"/>
      <c r="O374" s="13" t="n"/>
      <c r="P374" s="13">
        <f>IF(F374="","",IF(COUNTIF('원료수불부'!$B$4:$B$503,F374)=0,"수불부에 없음",""))</f>
        <v/>
      </c>
      <c r="Q374" s="12" t="n"/>
    </row>
    <row r="375">
      <c r="A375" s="11" t="n"/>
      <c r="B375" s="12" t="n"/>
      <c r="C375" s="13" t="n"/>
      <c r="D375" s="14" t="n"/>
      <c r="E375" s="13" t="n"/>
      <c r="F375" s="12" t="n"/>
      <c r="G375" s="14" t="n"/>
      <c r="H375" s="13" t="n"/>
      <c r="I375" s="13" t="n"/>
      <c r="J375" s="12" t="n"/>
      <c r="K375" s="13" t="n"/>
      <c r="L375" s="13" t="n"/>
      <c r="M375" s="13" t="n"/>
      <c r="N375" s="12" t="n"/>
      <c r="O375" s="13" t="n"/>
      <c r="P375" s="13">
        <f>IF(F375="","",IF(COUNTIF('원료수불부'!$B$4:$B$503,F375)=0,"수불부에 없음",""))</f>
        <v/>
      </c>
      <c r="Q375" s="12" t="n"/>
    </row>
    <row r="376">
      <c r="A376" s="11" t="n"/>
      <c r="B376" s="12" t="n"/>
      <c r="C376" s="13" t="n"/>
      <c r="D376" s="14" t="n"/>
      <c r="E376" s="13" t="n"/>
      <c r="F376" s="12" t="n"/>
      <c r="G376" s="14" t="n"/>
      <c r="H376" s="13" t="n"/>
      <c r="I376" s="13" t="n"/>
      <c r="J376" s="12" t="n"/>
      <c r="K376" s="13" t="n"/>
      <c r="L376" s="13" t="n"/>
      <c r="M376" s="13" t="n"/>
      <c r="N376" s="12" t="n"/>
      <c r="O376" s="13" t="n"/>
      <c r="P376" s="13">
        <f>IF(F376="","",IF(COUNTIF('원료수불부'!$B$4:$B$503,F376)=0,"수불부에 없음",""))</f>
        <v/>
      </c>
      <c r="Q376" s="12" t="n"/>
    </row>
    <row r="377">
      <c r="A377" s="11" t="n"/>
      <c r="B377" s="12" t="n"/>
      <c r="C377" s="13" t="n"/>
      <c r="D377" s="14" t="n"/>
      <c r="E377" s="13" t="n"/>
      <c r="F377" s="12" t="n"/>
      <c r="G377" s="14" t="n"/>
      <c r="H377" s="13" t="n"/>
      <c r="I377" s="13" t="n"/>
      <c r="J377" s="12" t="n"/>
      <c r="K377" s="13" t="n"/>
      <c r="L377" s="13" t="n"/>
      <c r="M377" s="13" t="n"/>
      <c r="N377" s="12" t="n"/>
      <c r="O377" s="13" t="n"/>
      <c r="P377" s="13">
        <f>IF(F377="","",IF(COUNTIF('원료수불부'!$B$4:$B$503,F377)=0,"수불부에 없음",""))</f>
        <v/>
      </c>
      <c r="Q377" s="12" t="n"/>
    </row>
    <row r="378">
      <c r="A378" s="11" t="n"/>
      <c r="B378" s="12" t="n"/>
      <c r="C378" s="13" t="n"/>
      <c r="D378" s="14" t="n"/>
      <c r="E378" s="13" t="n"/>
      <c r="F378" s="12" t="n"/>
      <c r="G378" s="14" t="n"/>
      <c r="H378" s="13" t="n"/>
      <c r="I378" s="13" t="n"/>
      <c r="J378" s="12" t="n"/>
      <c r="K378" s="13" t="n"/>
      <c r="L378" s="13" t="n"/>
      <c r="M378" s="13" t="n"/>
      <c r="N378" s="12" t="n"/>
      <c r="O378" s="13" t="n"/>
      <c r="P378" s="13">
        <f>IF(F378="","",IF(COUNTIF('원료수불부'!$B$4:$B$503,F378)=0,"수불부에 없음",""))</f>
        <v/>
      </c>
      <c r="Q378" s="12" t="n"/>
    </row>
    <row r="379">
      <c r="A379" s="11" t="n"/>
      <c r="B379" s="12" t="n"/>
      <c r="C379" s="13" t="n"/>
      <c r="D379" s="14" t="n"/>
      <c r="E379" s="13" t="n"/>
      <c r="F379" s="12" t="n"/>
      <c r="G379" s="14" t="n"/>
      <c r="H379" s="13" t="n"/>
      <c r="I379" s="13" t="n"/>
      <c r="J379" s="12" t="n"/>
      <c r="K379" s="13" t="n"/>
      <c r="L379" s="13" t="n"/>
      <c r="M379" s="13" t="n"/>
      <c r="N379" s="12" t="n"/>
      <c r="O379" s="13" t="n"/>
      <c r="P379" s="13">
        <f>IF(F379="","",IF(COUNTIF('원료수불부'!$B$4:$B$503,F379)=0,"수불부에 없음",""))</f>
        <v/>
      </c>
      <c r="Q379" s="12" t="n"/>
    </row>
    <row r="380">
      <c r="A380" s="11" t="n"/>
      <c r="B380" s="12" t="n"/>
      <c r="C380" s="13" t="n"/>
      <c r="D380" s="14" t="n"/>
      <c r="E380" s="13" t="n"/>
      <c r="F380" s="12" t="n"/>
      <c r="G380" s="14" t="n"/>
      <c r="H380" s="13" t="n"/>
      <c r="I380" s="13" t="n"/>
      <c r="J380" s="12" t="n"/>
      <c r="K380" s="13" t="n"/>
      <c r="L380" s="13" t="n"/>
      <c r="M380" s="13" t="n"/>
      <c r="N380" s="12" t="n"/>
      <c r="O380" s="13" t="n"/>
      <c r="P380" s="13">
        <f>IF(F380="","",IF(COUNTIF('원료수불부'!$B$4:$B$503,F380)=0,"수불부에 없음",""))</f>
        <v/>
      </c>
      <c r="Q380" s="12" t="n"/>
    </row>
    <row r="381">
      <c r="A381" s="11" t="n"/>
      <c r="B381" s="12" t="n"/>
      <c r="C381" s="13" t="n"/>
      <c r="D381" s="14" t="n"/>
      <c r="E381" s="13" t="n"/>
      <c r="F381" s="12" t="n"/>
      <c r="G381" s="14" t="n"/>
      <c r="H381" s="13" t="n"/>
      <c r="I381" s="13" t="n"/>
      <c r="J381" s="12" t="n"/>
      <c r="K381" s="13" t="n"/>
      <c r="L381" s="13" t="n"/>
      <c r="M381" s="13" t="n"/>
      <c r="N381" s="12" t="n"/>
      <c r="O381" s="13" t="n"/>
      <c r="P381" s="13">
        <f>IF(F381="","",IF(COUNTIF('원료수불부'!$B$4:$B$503,F381)=0,"수불부에 없음",""))</f>
        <v/>
      </c>
      <c r="Q381" s="12" t="n"/>
    </row>
    <row r="382">
      <c r="A382" s="11" t="n"/>
      <c r="B382" s="12" t="n"/>
      <c r="C382" s="13" t="n"/>
      <c r="D382" s="14" t="n"/>
      <c r="E382" s="13" t="n"/>
      <c r="F382" s="12" t="n"/>
      <c r="G382" s="14" t="n"/>
      <c r="H382" s="13" t="n"/>
      <c r="I382" s="13" t="n"/>
      <c r="J382" s="12" t="n"/>
      <c r="K382" s="13" t="n"/>
      <c r="L382" s="13" t="n"/>
      <c r="M382" s="13" t="n"/>
      <c r="N382" s="12" t="n"/>
      <c r="O382" s="13" t="n"/>
      <c r="P382" s="13">
        <f>IF(F382="","",IF(COUNTIF('원료수불부'!$B$4:$B$503,F382)=0,"수불부에 없음",""))</f>
        <v/>
      </c>
      <c r="Q382" s="12" t="n"/>
    </row>
    <row r="383">
      <c r="A383" s="11" t="n"/>
      <c r="B383" s="12" t="n"/>
      <c r="C383" s="13" t="n"/>
      <c r="D383" s="14" t="n"/>
      <c r="E383" s="13" t="n"/>
      <c r="F383" s="12" t="n"/>
      <c r="G383" s="14" t="n"/>
      <c r="H383" s="13" t="n"/>
      <c r="I383" s="13" t="n"/>
      <c r="J383" s="12" t="n"/>
      <c r="K383" s="13" t="n"/>
      <c r="L383" s="13" t="n"/>
      <c r="M383" s="13" t="n"/>
      <c r="N383" s="12" t="n"/>
      <c r="O383" s="13" t="n"/>
      <c r="P383" s="13">
        <f>IF(F383="","",IF(COUNTIF('원료수불부'!$B$4:$B$503,F383)=0,"수불부에 없음",""))</f>
        <v/>
      </c>
      <c r="Q383" s="12" t="n"/>
    </row>
    <row r="384">
      <c r="A384" s="11" t="n"/>
      <c r="B384" s="12" t="n"/>
      <c r="C384" s="13" t="n"/>
      <c r="D384" s="14" t="n"/>
      <c r="E384" s="13" t="n"/>
      <c r="F384" s="12" t="n"/>
      <c r="G384" s="14" t="n"/>
      <c r="H384" s="13" t="n"/>
      <c r="I384" s="13" t="n"/>
      <c r="J384" s="12" t="n"/>
      <c r="K384" s="13" t="n"/>
      <c r="L384" s="13" t="n"/>
      <c r="M384" s="13" t="n"/>
      <c r="N384" s="12" t="n"/>
      <c r="O384" s="13" t="n"/>
      <c r="P384" s="13">
        <f>IF(F384="","",IF(COUNTIF('원료수불부'!$B$4:$B$503,F384)=0,"수불부에 없음",""))</f>
        <v/>
      </c>
      <c r="Q384" s="12" t="n"/>
    </row>
    <row r="385">
      <c r="A385" s="11" t="n"/>
      <c r="B385" s="12" t="n"/>
      <c r="C385" s="13" t="n"/>
      <c r="D385" s="14" t="n"/>
      <c r="E385" s="13" t="n"/>
      <c r="F385" s="12" t="n"/>
      <c r="G385" s="14" t="n"/>
      <c r="H385" s="13" t="n"/>
      <c r="I385" s="13" t="n"/>
      <c r="J385" s="12" t="n"/>
      <c r="K385" s="13" t="n"/>
      <c r="L385" s="13" t="n"/>
      <c r="M385" s="13" t="n"/>
      <c r="N385" s="12" t="n"/>
      <c r="O385" s="13" t="n"/>
      <c r="P385" s="13">
        <f>IF(F385="","",IF(COUNTIF('원료수불부'!$B$4:$B$503,F385)=0,"수불부에 없음",""))</f>
        <v/>
      </c>
      <c r="Q385" s="12" t="n"/>
    </row>
    <row r="386">
      <c r="A386" s="11" t="n"/>
      <c r="B386" s="12" t="n"/>
      <c r="C386" s="13" t="n"/>
      <c r="D386" s="14" t="n"/>
      <c r="E386" s="13" t="n"/>
      <c r="F386" s="12" t="n"/>
      <c r="G386" s="14" t="n"/>
      <c r="H386" s="13" t="n"/>
      <c r="I386" s="13" t="n"/>
      <c r="J386" s="12" t="n"/>
      <c r="K386" s="13" t="n"/>
      <c r="L386" s="13" t="n"/>
      <c r="M386" s="13" t="n"/>
      <c r="N386" s="12" t="n"/>
      <c r="O386" s="13" t="n"/>
      <c r="P386" s="13">
        <f>IF(F386="","",IF(COUNTIF('원료수불부'!$B$4:$B$503,F386)=0,"수불부에 없음",""))</f>
        <v/>
      </c>
      <c r="Q386" s="12" t="n"/>
    </row>
    <row r="387">
      <c r="A387" s="11" t="n"/>
      <c r="B387" s="12" t="n"/>
      <c r="C387" s="13" t="n"/>
      <c r="D387" s="14" t="n"/>
      <c r="E387" s="13" t="n"/>
      <c r="F387" s="12" t="n"/>
      <c r="G387" s="14" t="n"/>
      <c r="H387" s="13" t="n"/>
      <c r="I387" s="13" t="n"/>
      <c r="J387" s="12" t="n"/>
      <c r="K387" s="13" t="n"/>
      <c r="L387" s="13" t="n"/>
      <c r="M387" s="13" t="n"/>
      <c r="N387" s="12" t="n"/>
      <c r="O387" s="13" t="n"/>
      <c r="P387" s="13">
        <f>IF(F387="","",IF(COUNTIF('원료수불부'!$B$4:$B$503,F387)=0,"수불부에 없음",""))</f>
        <v/>
      </c>
      <c r="Q387" s="12" t="n"/>
    </row>
    <row r="388">
      <c r="A388" s="11" t="n"/>
      <c r="B388" s="12" t="n"/>
      <c r="C388" s="13" t="n"/>
      <c r="D388" s="14" t="n"/>
      <c r="E388" s="13" t="n"/>
      <c r="F388" s="12" t="n"/>
      <c r="G388" s="14" t="n"/>
      <c r="H388" s="13" t="n"/>
      <c r="I388" s="13" t="n"/>
      <c r="J388" s="12" t="n"/>
      <c r="K388" s="13" t="n"/>
      <c r="L388" s="13" t="n"/>
      <c r="M388" s="13" t="n"/>
      <c r="N388" s="12" t="n"/>
      <c r="O388" s="13" t="n"/>
      <c r="P388" s="13">
        <f>IF(F388="","",IF(COUNTIF('원료수불부'!$B$4:$B$503,F388)=0,"수불부에 없음",""))</f>
        <v/>
      </c>
      <c r="Q388" s="12" t="n"/>
    </row>
    <row r="389">
      <c r="A389" s="11" t="n"/>
      <c r="B389" s="12" t="n"/>
      <c r="C389" s="13" t="n"/>
      <c r="D389" s="14" t="n"/>
      <c r="E389" s="13" t="n"/>
      <c r="F389" s="12" t="n"/>
      <c r="G389" s="14" t="n"/>
      <c r="H389" s="13" t="n"/>
      <c r="I389" s="13" t="n"/>
      <c r="J389" s="12" t="n"/>
      <c r="K389" s="13" t="n"/>
      <c r="L389" s="13" t="n"/>
      <c r="M389" s="13" t="n"/>
      <c r="N389" s="12" t="n"/>
      <c r="O389" s="13" t="n"/>
      <c r="P389" s="13">
        <f>IF(F389="","",IF(COUNTIF('원료수불부'!$B$4:$B$503,F389)=0,"수불부에 없음",""))</f>
        <v/>
      </c>
      <c r="Q389" s="12" t="n"/>
    </row>
    <row r="390">
      <c r="A390" s="11" t="n"/>
      <c r="B390" s="12" t="n"/>
      <c r="C390" s="13" t="n"/>
      <c r="D390" s="14" t="n"/>
      <c r="E390" s="13" t="n"/>
      <c r="F390" s="12" t="n"/>
      <c r="G390" s="14" t="n"/>
      <c r="H390" s="13" t="n"/>
      <c r="I390" s="13" t="n"/>
      <c r="J390" s="12" t="n"/>
      <c r="K390" s="13" t="n"/>
      <c r="L390" s="13" t="n"/>
      <c r="M390" s="13" t="n"/>
      <c r="N390" s="12" t="n"/>
      <c r="O390" s="13" t="n"/>
      <c r="P390" s="13">
        <f>IF(F390="","",IF(COUNTIF('원료수불부'!$B$4:$B$503,F390)=0,"수불부에 없음",""))</f>
        <v/>
      </c>
      <c r="Q390" s="12" t="n"/>
    </row>
    <row r="391">
      <c r="A391" s="11" t="n"/>
      <c r="B391" s="12" t="n"/>
      <c r="C391" s="13" t="n"/>
      <c r="D391" s="14" t="n"/>
      <c r="E391" s="13" t="n"/>
      <c r="F391" s="12" t="n"/>
      <c r="G391" s="14" t="n"/>
      <c r="H391" s="13" t="n"/>
      <c r="I391" s="13" t="n"/>
      <c r="J391" s="12" t="n"/>
      <c r="K391" s="13" t="n"/>
      <c r="L391" s="13" t="n"/>
      <c r="M391" s="13" t="n"/>
      <c r="N391" s="12" t="n"/>
      <c r="O391" s="13" t="n"/>
      <c r="P391" s="13">
        <f>IF(F391="","",IF(COUNTIF('원료수불부'!$B$4:$B$503,F391)=0,"수불부에 없음",""))</f>
        <v/>
      </c>
      <c r="Q391" s="12" t="n"/>
    </row>
    <row r="392">
      <c r="A392" s="11" t="n"/>
      <c r="B392" s="12" t="n"/>
      <c r="C392" s="13" t="n"/>
      <c r="D392" s="14" t="n"/>
      <c r="E392" s="13" t="n"/>
      <c r="F392" s="12" t="n"/>
      <c r="G392" s="14" t="n"/>
      <c r="H392" s="13" t="n"/>
      <c r="I392" s="13" t="n"/>
      <c r="J392" s="12" t="n"/>
      <c r="K392" s="13" t="n"/>
      <c r="L392" s="13" t="n"/>
      <c r="M392" s="13" t="n"/>
      <c r="N392" s="12" t="n"/>
      <c r="O392" s="13" t="n"/>
      <c r="P392" s="13">
        <f>IF(F392="","",IF(COUNTIF('원료수불부'!$B$4:$B$503,F392)=0,"수불부에 없음",""))</f>
        <v/>
      </c>
      <c r="Q392" s="12" t="n"/>
    </row>
    <row r="393">
      <c r="A393" s="11" t="n"/>
      <c r="B393" s="12" t="n"/>
      <c r="C393" s="13" t="n"/>
      <c r="D393" s="14" t="n"/>
      <c r="E393" s="13" t="n"/>
      <c r="F393" s="12" t="n"/>
      <c r="G393" s="14" t="n"/>
      <c r="H393" s="13" t="n"/>
      <c r="I393" s="13" t="n"/>
      <c r="J393" s="12" t="n"/>
      <c r="K393" s="13" t="n"/>
      <c r="L393" s="13" t="n"/>
      <c r="M393" s="13" t="n"/>
      <c r="N393" s="12" t="n"/>
      <c r="O393" s="13" t="n"/>
      <c r="P393" s="13">
        <f>IF(F393="","",IF(COUNTIF('원료수불부'!$B$4:$B$503,F393)=0,"수불부에 없음",""))</f>
        <v/>
      </c>
      <c r="Q393" s="12" t="n"/>
    </row>
    <row r="394">
      <c r="A394" s="11" t="n"/>
      <c r="B394" s="12" t="n"/>
      <c r="C394" s="13" t="n"/>
      <c r="D394" s="14" t="n"/>
      <c r="E394" s="13" t="n"/>
      <c r="F394" s="12" t="n"/>
      <c r="G394" s="14" t="n"/>
      <c r="H394" s="13" t="n"/>
      <c r="I394" s="13" t="n"/>
      <c r="J394" s="12" t="n"/>
      <c r="K394" s="13" t="n"/>
      <c r="L394" s="13" t="n"/>
      <c r="M394" s="13" t="n"/>
      <c r="N394" s="12" t="n"/>
      <c r="O394" s="13" t="n"/>
      <c r="P394" s="13">
        <f>IF(F394="","",IF(COUNTIF('원료수불부'!$B$4:$B$503,F394)=0,"수불부에 없음",""))</f>
        <v/>
      </c>
      <c r="Q394" s="12" t="n"/>
    </row>
    <row r="395">
      <c r="A395" s="11" t="n"/>
      <c r="B395" s="12" t="n"/>
      <c r="C395" s="13" t="n"/>
      <c r="D395" s="14" t="n"/>
      <c r="E395" s="13" t="n"/>
      <c r="F395" s="12" t="n"/>
      <c r="G395" s="14" t="n"/>
      <c r="H395" s="13" t="n"/>
      <c r="I395" s="13" t="n"/>
      <c r="J395" s="12" t="n"/>
      <c r="K395" s="13" t="n"/>
      <c r="L395" s="13" t="n"/>
      <c r="M395" s="13" t="n"/>
      <c r="N395" s="12" t="n"/>
      <c r="O395" s="13" t="n"/>
      <c r="P395" s="13">
        <f>IF(F395="","",IF(COUNTIF('원료수불부'!$B$4:$B$503,F395)=0,"수불부에 없음",""))</f>
        <v/>
      </c>
      <c r="Q395" s="12" t="n"/>
    </row>
    <row r="396">
      <c r="A396" s="11" t="n"/>
      <c r="B396" s="12" t="n"/>
      <c r="C396" s="13" t="n"/>
      <c r="D396" s="14" t="n"/>
      <c r="E396" s="13" t="n"/>
      <c r="F396" s="12" t="n"/>
      <c r="G396" s="14" t="n"/>
      <c r="H396" s="13" t="n"/>
      <c r="I396" s="13" t="n"/>
      <c r="J396" s="12" t="n"/>
      <c r="K396" s="13" t="n"/>
      <c r="L396" s="13" t="n"/>
      <c r="M396" s="13" t="n"/>
      <c r="N396" s="12" t="n"/>
      <c r="O396" s="13" t="n"/>
      <c r="P396" s="13">
        <f>IF(F396="","",IF(COUNTIF('원료수불부'!$B$4:$B$503,F396)=0,"수불부에 없음",""))</f>
        <v/>
      </c>
      <c r="Q396" s="12" t="n"/>
    </row>
    <row r="397">
      <c r="A397" s="11" t="n"/>
      <c r="B397" s="12" t="n"/>
      <c r="C397" s="13" t="n"/>
      <c r="D397" s="14" t="n"/>
      <c r="E397" s="13" t="n"/>
      <c r="F397" s="12" t="n"/>
      <c r="G397" s="14" t="n"/>
      <c r="H397" s="13" t="n"/>
      <c r="I397" s="13" t="n"/>
      <c r="J397" s="12" t="n"/>
      <c r="K397" s="13" t="n"/>
      <c r="L397" s="13" t="n"/>
      <c r="M397" s="13" t="n"/>
      <c r="N397" s="12" t="n"/>
      <c r="O397" s="13" t="n"/>
      <c r="P397" s="13">
        <f>IF(F397="","",IF(COUNTIF('원료수불부'!$B$4:$B$503,F397)=0,"수불부에 없음",""))</f>
        <v/>
      </c>
      <c r="Q397" s="12" t="n"/>
    </row>
    <row r="398">
      <c r="A398" s="11" t="n"/>
      <c r="B398" s="12" t="n"/>
      <c r="C398" s="13" t="n"/>
      <c r="D398" s="14" t="n"/>
      <c r="E398" s="13" t="n"/>
      <c r="F398" s="12" t="n"/>
      <c r="G398" s="14" t="n"/>
      <c r="H398" s="13" t="n"/>
      <c r="I398" s="13" t="n"/>
      <c r="J398" s="12" t="n"/>
      <c r="K398" s="13" t="n"/>
      <c r="L398" s="13" t="n"/>
      <c r="M398" s="13" t="n"/>
      <c r="N398" s="12" t="n"/>
      <c r="O398" s="13" t="n"/>
      <c r="P398" s="13">
        <f>IF(F398="","",IF(COUNTIF('원료수불부'!$B$4:$B$503,F398)=0,"수불부에 없음",""))</f>
        <v/>
      </c>
      <c r="Q398" s="12" t="n"/>
    </row>
    <row r="399">
      <c r="A399" s="11" t="n"/>
      <c r="B399" s="12" t="n"/>
      <c r="C399" s="13" t="n"/>
      <c r="D399" s="14" t="n"/>
      <c r="E399" s="13" t="n"/>
      <c r="F399" s="12" t="n"/>
      <c r="G399" s="14" t="n"/>
      <c r="H399" s="13" t="n"/>
      <c r="I399" s="13" t="n"/>
      <c r="J399" s="12" t="n"/>
      <c r="K399" s="13" t="n"/>
      <c r="L399" s="13" t="n"/>
      <c r="M399" s="13" t="n"/>
      <c r="N399" s="12" t="n"/>
      <c r="O399" s="13" t="n"/>
      <c r="P399" s="13">
        <f>IF(F399="","",IF(COUNTIF('원료수불부'!$B$4:$B$503,F399)=0,"수불부에 없음",""))</f>
        <v/>
      </c>
      <c r="Q399" s="12" t="n"/>
    </row>
    <row r="400">
      <c r="A400" s="11" t="n"/>
      <c r="B400" s="12" t="n"/>
      <c r="C400" s="13" t="n"/>
      <c r="D400" s="14" t="n"/>
      <c r="E400" s="13" t="n"/>
      <c r="F400" s="12" t="n"/>
      <c r="G400" s="14" t="n"/>
      <c r="H400" s="13" t="n"/>
      <c r="I400" s="13" t="n"/>
      <c r="J400" s="12" t="n"/>
      <c r="K400" s="13" t="n"/>
      <c r="L400" s="13" t="n"/>
      <c r="M400" s="13" t="n"/>
      <c r="N400" s="12" t="n"/>
      <c r="O400" s="13" t="n"/>
      <c r="P400" s="13">
        <f>IF(F400="","",IF(COUNTIF('원료수불부'!$B$4:$B$503,F400)=0,"수불부에 없음",""))</f>
        <v/>
      </c>
      <c r="Q400" s="12" t="n"/>
    </row>
    <row r="401">
      <c r="A401" s="11" t="n"/>
      <c r="B401" s="12" t="n"/>
      <c r="C401" s="13" t="n"/>
      <c r="D401" s="14" t="n"/>
      <c r="E401" s="13" t="n"/>
      <c r="F401" s="12" t="n"/>
      <c r="G401" s="14" t="n"/>
      <c r="H401" s="13" t="n"/>
      <c r="I401" s="13" t="n"/>
      <c r="J401" s="12" t="n"/>
      <c r="K401" s="13" t="n"/>
      <c r="L401" s="13" t="n"/>
      <c r="M401" s="13" t="n"/>
      <c r="N401" s="12" t="n"/>
      <c r="O401" s="13" t="n"/>
      <c r="P401" s="13">
        <f>IF(F401="","",IF(COUNTIF('원료수불부'!$B$4:$B$503,F401)=0,"수불부에 없음",""))</f>
        <v/>
      </c>
      <c r="Q401" s="12" t="n"/>
    </row>
    <row r="402">
      <c r="A402" s="11" t="n"/>
      <c r="B402" s="12" t="n"/>
      <c r="C402" s="13" t="n"/>
      <c r="D402" s="14" t="n"/>
      <c r="E402" s="13" t="n"/>
      <c r="F402" s="12" t="n"/>
      <c r="G402" s="14" t="n"/>
      <c r="H402" s="13" t="n"/>
      <c r="I402" s="13" t="n"/>
      <c r="J402" s="12" t="n"/>
      <c r="K402" s="13" t="n"/>
      <c r="L402" s="13" t="n"/>
      <c r="M402" s="13" t="n"/>
      <c r="N402" s="12" t="n"/>
      <c r="O402" s="13" t="n"/>
      <c r="P402" s="13">
        <f>IF(F402="","",IF(COUNTIF('원료수불부'!$B$4:$B$503,F402)=0,"수불부에 없음",""))</f>
        <v/>
      </c>
      <c r="Q402" s="12" t="n"/>
    </row>
    <row r="403">
      <c r="A403" s="11" t="n"/>
      <c r="B403" s="12" t="n"/>
      <c r="C403" s="13" t="n"/>
      <c r="D403" s="14" t="n"/>
      <c r="E403" s="13" t="n"/>
      <c r="F403" s="12" t="n"/>
      <c r="G403" s="14" t="n"/>
      <c r="H403" s="13" t="n"/>
      <c r="I403" s="13" t="n"/>
      <c r="J403" s="12" t="n"/>
      <c r="K403" s="13" t="n"/>
      <c r="L403" s="13" t="n"/>
      <c r="M403" s="13" t="n"/>
      <c r="N403" s="12" t="n"/>
      <c r="O403" s="13" t="n"/>
      <c r="P403" s="13">
        <f>IF(F403="","",IF(COUNTIF('원료수불부'!$B$4:$B$503,F403)=0,"수불부에 없음",""))</f>
        <v/>
      </c>
      <c r="Q403" s="12" t="n"/>
    </row>
    <row r="404">
      <c r="A404" s="11" t="n"/>
      <c r="B404" s="12" t="n"/>
      <c r="C404" s="13" t="n"/>
      <c r="D404" s="14" t="n"/>
      <c r="E404" s="13" t="n"/>
      <c r="F404" s="12" t="n"/>
      <c r="G404" s="14" t="n"/>
      <c r="H404" s="13" t="n"/>
      <c r="I404" s="13" t="n"/>
      <c r="J404" s="12" t="n"/>
      <c r="K404" s="13" t="n"/>
      <c r="L404" s="13" t="n"/>
      <c r="M404" s="13" t="n"/>
      <c r="N404" s="12" t="n"/>
      <c r="O404" s="13" t="n"/>
      <c r="P404" s="13">
        <f>IF(F404="","",IF(COUNTIF('원료수불부'!$B$4:$B$503,F404)=0,"수불부에 없음",""))</f>
        <v/>
      </c>
      <c r="Q404" s="12" t="n"/>
    </row>
    <row r="405">
      <c r="A405" s="11" t="n"/>
      <c r="B405" s="12" t="n"/>
      <c r="C405" s="13" t="n"/>
      <c r="D405" s="14" t="n"/>
      <c r="E405" s="13" t="n"/>
      <c r="F405" s="12" t="n"/>
      <c r="G405" s="14" t="n"/>
      <c r="H405" s="13" t="n"/>
      <c r="I405" s="13" t="n"/>
      <c r="J405" s="12" t="n"/>
      <c r="K405" s="13" t="n"/>
      <c r="L405" s="13" t="n"/>
      <c r="M405" s="13" t="n"/>
      <c r="N405" s="12" t="n"/>
      <c r="O405" s="13" t="n"/>
      <c r="P405" s="13">
        <f>IF(F405="","",IF(COUNTIF('원료수불부'!$B$4:$B$503,F405)=0,"수불부에 없음",""))</f>
        <v/>
      </c>
      <c r="Q405" s="12" t="n"/>
    </row>
    <row r="406">
      <c r="A406" s="11" t="n"/>
      <c r="B406" s="12" t="n"/>
      <c r="C406" s="13" t="n"/>
      <c r="D406" s="14" t="n"/>
      <c r="E406" s="13" t="n"/>
      <c r="F406" s="12" t="n"/>
      <c r="G406" s="14" t="n"/>
      <c r="H406" s="13" t="n"/>
      <c r="I406" s="13" t="n"/>
      <c r="J406" s="12" t="n"/>
      <c r="K406" s="13" t="n"/>
      <c r="L406" s="13" t="n"/>
      <c r="M406" s="13" t="n"/>
      <c r="N406" s="12" t="n"/>
      <c r="O406" s="13" t="n"/>
      <c r="P406" s="13">
        <f>IF(F406="","",IF(COUNTIF('원료수불부'!$B$4:$B$503,F406)=0,"수불부에 없음",""))</f>
        <v/>
      </c>
      <c r="Q406" s="12" t="n"/>
    </row>
    <row r="407">
      <c r="A407" s="11" t="n"/>
      <c r="B407" s="12" t="n"/>
      <c r="C407" s="13" t="n"/>
      <c r="D407" s="14" t="n"/>
      <c r="E407" s="13" t="n"/>
      <c r="F407" s="12" t="n"/>
      <c r="G407" s="14" t="n"/>
      <c r="H407" s="13" t="n"/>
      <c r="I407" s="13" t="n"/>
      <c r="J407" s="12" t="n"/>
      <c r="K407" s="13" t="n"/>
      <c r="L407" s="13" t="n"/>
      <c r="M407" s="13" t="n"/>
      <c r="N407" s="12" t="n"/>
      <c r="O407" s="13" t="n"/>
      <c r="P407" s="13">
        <f>IF(F407="","",IF(COUNTIF('원료수불부'!$B$4:$B$503,F407)=0,"수불부에 없음",""))</f>
        <v/>
      </c>
      <c r="Q407" s="12" t="n"/>
    </row>
    <row r="408">
      <c r="A408" s="11" t="n"/>
      <c r="B408" s="12" t="n"/>
      <c r="C408" s="13" t="n"/>
      <c r="D408" s="14" t="n"/>
      <c r="E408" s="13" t="n"/>
      <c r="F408" s="12" t="n"/>
      <c r="G408" s="14" t="n"/>
      <c r="H408" s="13" t="n"/>
      <c r="I408" s="13" t="n"/>
      <c r="J408" s="12" t="n"/>
      <c r="K408" s="13" t="n"/>
      <c r="L408" s="13" t="n"/>
      <c r="M408" s="13" t="n"/>
      <c r="N408" s="12" t="n"/>
      <c r="O408" s="13" t="n"/>
      <c r="P408" s="13">
        <f>IF(F408="","",IF(COUNTIF('원료수불부'!$B$4:$B$503,F408)=0,"수불부에 없음",""))</f>
        <v/>
      </c>
      <c r="Q408" s="12" t="n"/>
    </row>
    <row r="409">
      <c r="A409" s="11" t="n"/>
      <c r="B409" s="12" t="n"/>
      <c r="C409" s="13" t="n"/>
      <c r="D409" s="14" t="n"/>
      <c r="E409" s="13" t="n"/>
      <c r="F409" s="12" t="n"/>
      <c r="G409" s="14" t="n"/>
      <c r="H409" s="13" t="n"/>
      <c r="I409" s="13" t="n"/>
      <c r="J409" s="12" t="n"/>
      <c r="K409" s="13" t="n"/>
      <c r="L409" s="13" t="n"/>
      <c r="M409" s="13" t="n"/>
      <c r="N409" s="12" t="n"/>
      <c r="O409" s="13" t="n"/>
      <c r="P409" s="13">
        <f>IF(F409="","",IF(COUNTIF('원료수불부'!$B$4:$B$503,F409)=0,"수불부에 없음",""))</f>
        <v/>
      </c>
      <c r="Q409" s="12" t="n"/>
    </row>
    <row r="410">
      <c r="A410" s="11" t="n"/>
      <c r="B410" s="12" t="n"/>
      <c r="C410" s="13" t="n"/>
      <c r="D410" s="14" t="n"/>
      <c r="E410" s="13" t="n"/>
      <c r="F410" s="12" t="n"/>
      <c r="G410" s="14" t="n"/>
      <c r="H410" s="13" t="n"/>
      <c r="I410" s="13" t="n"/>
      <c r="J410" s="12" t="n"/>
      <c r="K410" s="13" t="n"/>
      <c r="L410" s="13" t="n"/>
      <c r="M410" s="13" t="n"/>
      <c r="N410" s="12" t="n"/>
      <c r="O410" s="13" t="n"/>
      <c r="P410" s="13">
        <f>IF(F410="","",IF(COUNTIF('원료수불부'!$B$4:$B$503,F410)=0,"수불부에 없음",""))</f>
        <v/>
      </c>
      <c r="Q410" s="12" t="n"/>
    </row>
    <row r="411">
      <c r="A411" s="11" t="n"/>
      <c r="B411" s="12" t="n"/>
      <c r="C411" s="13" t="n"/>
      <c r="D411" s="14" t="n"/>
      <c r="E411" s="13" t="n"/>
      <c r="F411" s="12" t="n"/>
      <c r="G411" s="14" t="n"/>
      <c r="H411" s="13" t="n"/>
      <c r="I411" s="13" t="n"/>
      <c r="J411" s="12" t="n"/>
      <c r="K411" s="13" t="n"/>
      <c r="L411" s="13" t="n"/>
      <c r="M411" s="13" t="n"/>
      <c r="N411" s="12" t="n"/>
      <c r="O411" s="13" t="n"/>
      <c r="P411" s="13">
        <f>IF(F411="","",IF(COUNTIF('원료수불부'!$B$4:$B$503,F411)=0,"수불부에 없음",""))</f>
        <v/>
      </c>
      <c r="Q411" s="12" t="n"/>
    </row>
    <row r="412">
      <c r="A412" s="11" t="n"/>
      <c r="B412" s="12" t="n"/>
      <c r="C412" s="13" t="n"/>
      <c r="D412" s="14" t="n"/>
      <c r="E412" s="13" t="n"/>
      <c r="F412" s="12" t="n"/>
      <c r="G412" s="14" t="n"/>
      <c r="H412" s="13" t="n"/>
      <c r="I412" s="13" t="n"/>
      <c r="J412" s="12" t="n"/>
      <c r="K412" s="13" t="n"/>
      <c r="L412" s="13" t="n"/>
      <c r="M412" s="13" t="n"/>
      <c r="N412" s="12" t="n"/>
      <c r="O412" s="13" t="n"/>
      <c r="P412" s="13">
        <f>IF(F412="","",IF(COUNTIF('원료수불부'!$B$4:$B$503,F412)=0,"수불부에 없음",""))</f>
        <v/>
      </c>
      <c r="Q412" s="12" t="n"/>
    </row>
    <row r="413">
      <c r="A413" s="11" t="n"/>
      <c r="B413" s="12" t="n"/>
      <c r="C413" s="13" t="n"/>
      <c r="D413" s="14" t="n"/>
      <c r="E413" s="13" t="n"/>
      <c r="F413" s="12" t="n"/>
      <c r="G413" s="14" t="n"/>
      <c r="H413" s="13" t="n"/>
      <c r="I413" s="13" t="n"/>
      <c r="J413" s="12" t="n"/>
      <c r="K413" s="13" t="n"/>
      <c r="L413" s="13" t="n"/>
      <c r="M413" s="13" t="n"/>
      <c r="N413" s="12" t="n"/>
      <c r="O413" s="13" t="n"/>
      <c r="P413" s="13">
        <f>IF(F413="","",IF(COUNTIF('원료수불부'!$B$4:$B$503,F413)=0,"수불부에 없음",""))</f>
        <v/>
      </c>
      <c r="Q413" s="12" t="n"/>
    </row>
    <row r="414">
      <c r="A414" s="11" t="n"/>
      <c r="B414" s="12" t="n"/>
      <c r="C414" s="13" t="n"/>
      <c r="D414" s="14" t="n"/>
      <c r="E414" s="13" t="n"/>
      <c r="F414" s="12" t="n"/>
      <c r="G414" s="14" t="n"/>
      <c r="H414" s="13" t="n"/>
      <c r="I414" s="13" t="n"/>
      <c r="J414" s="12" t="n"/>
      <c r="K414" s="13" t="n"/>
      <c r="L414" s="13" t="n"/>
      <c r="M414" s="13" t="n"/>
      <c r="N414" s="12" t="n"/>
      <c r="O414" s="13" t="n"/>
      <c r="P414" s="13">
        <f>IF(F414="","",IF(COUNTIF('원료수불부'!$B$4:$B$503,F414)=0,"수불부에 없음",""))</f>
        <v/>
      </c>
      <c r="Q414" s="12" t="n"/>
    </row>
    <row r="415">
      <c r="A415" s="11" t="n"/>
      <c r="B415" s="12" t="n"/>
      <c r="C415" s="13" t="n"/>
      <c r="D415" s="14" t="n"/>
      <c r="E415" s="13" t="n"/>
      <c r="F415" s="12" t="n"/>
      <c r="G415" s="14" t="n"/>
      <c r="H415" s="13" t="n"/>
      <c r="I415" s="13" t="n"/>
      <c r="J415" s="12" t="n"/>
      <c r="K415" s="13" t="n"/>
      <c r="L415" s="13" t="n"/>
      <c r="M415" s="13" t="n"/>
      <c r="N415" s="12" t="n"/>
      <c r="O415" s="13" t="n"/>
      <c r="P415" s="13">
        <f>IF(F415="","",IF(COUNTIF('원료수불부'!$B$4:$B$503,F415)=0,"수불부에 없음",""))</f>
        <v/>
      </c>
      <c r="Q415" s="12" t="n"/>
    </row>
    <row r="416">
      <c r="A416" s="11" t="n"/>
      <c r="B416" s="12" t="n"/>
      <c r="C416" s="13" t="n"/>
      <c r="D416" s="14" t="n"/>
      <c r="E416" s="13" t="n"/>
      <c r="F416" s="12" t="n"/>
      <c r="G416" s="14" t="n"/>
      <c r="H416" s="13" t="n"/>
      <c r="I416" s="13" t="n"/>
      <c r="J416" s="12" t="n"/>
      <c r="K416" s="13" t="n"/>
      <c r="L416" s="13" t="n"/>
      <c r="M416" s="13" t="n"/>
      <c r="N416" s="12" t="n"/>
      <c r="O416" s="13" t="n"/>
      <c r="P416" s="13">
        <f>IF(F416="","",IF(COUNTIF('원료수불부'!$B$4:$B$503,F416)=0,"수불부에 없음",""))</f>
        <v/>
      </c>
      <c r="Q416" s="12" t="n"/>
    </row>
    <row r="417">
      <c r="A417" s="11" t="n"/>
      <c r="B417" s="12" t="n"/>
      <c r="C417" s="13" t="n"/>
      <c r="D417" s="14" t="n"/>
      <c r="E417" s="13" t="n"/>
      <c r="F417" s="12" t="n"/>
      <c r="G417" s="14" t="n"/>
      <c r="H417" s="13" t="n"/>
      <c r="I417" s="13" t="n"/>
      <c r="J417" s="12" t="n"/>
      <c r="K417" s="13" t="n"/>
      <c r="L417" s="13" t="n"/>
      <c r="M417" s="13" t="n"/>
      <c r="N417" s="12" t="n"/>
      <c r="O417" s="13" t="n"/>
      <c r="P417" s="13">
        <f>IF(F417="","",IF(COUNTIF('원료수불부'!$B$4:$B$503,F417)=0,"수불부에 없음",""))</f>
        <v/>
      </c>
      <c r="Q417" s="12" t="n"/>
    </row>
    <row r="418">
      <c r="A418" s="11" t="n"/>
      <c r="B418" s="12" t="n"/>
      <c r="C418" s="13" t="n"/>
      <c r="D418" s="14" t="n"/>
      <c r="E418" s="13" t="n"/>
      <c r="F418" s="12" t="n"/>
      <c r="G418" s="14" t="n"/>
      <c r="H418" s="13" t="n"/>
      <c r="I418" s="13" t="n"/>
      <c r="J418" s="12" t="n"/>
      <c r="K418" s="13" t="n"/>
      <c r="L418" s="13" t="n"/>
      <c r="M418" s="13" t="n"/>
      <c r="N418" s="12" t="n"/>
      <c r="O418" s="13" t="n"/>
      <c r="P418" s="13">
        <f>IF(F418="","",IF(COUNTIF('원료수불부'!$B$4:$B$503,F418)=0,"수불부에 없음",""))</f>
        <v/>
      </c>
      <c r="Q418" s="12" t="n"/>
    </row>
    <row r="419">
      <c r="A419" s="11" t="n"/>
      <c r="B419" s="12" t="n"/>
      <c r="C419" s="13" t="n"/>
      <c r="D419" s="14" t="n"/>
      <c r="E419" s="13" t="n"/>
      <c r="F419" s="12" t="n"/>
      <c r="G419" s="14" t="n"/>
      <c r="H419" s="13" t="n"/>
      <c r="I419" s="13" t="n"/>
      <c r="J419" s="12" t="n"/>
      <c r="K419" s="13" t="n"/>
      <c r="L419" s="13" t="n"/>
      <c r="M419" s="13" t="n"/>
      <c r="N419" s="12" t="n"/>
      <c r="O419" s="13" t="n"/>
      <c r="P419" s="13">
        <f>IF(F419="","",IF(COUNTIF('원료수불부'!$B$4:$B$503,F419)=0,"수불부에 없음",""))</f>
        <v/>
      </c>
      <c r="Q419" s="12" t="n"/>
    </row>
    <row r="420">
      <c r="A420" s="11" t="n"/>
      <c r="B420" s="12" t="n"/>
      <c r="C420" s="13" t="n"/>
      <c r="D420" s="14" t="n"/>
      <c r="E420" s="13" t="n"/>
      <c r="F420" s="12" t="n"/>
      <c r="G420" s="14" t="n"/>
      <c r="H420" s="13" t="n"/>
      <c r="I420" s="13" t="n"/>
      <c r="J420" s="12" t="n"/>
      <c r="K420" s="13" t="n"/>
      <c r="L420" s="13" t="n"/>
      <c r="M420" s="13" t="n"/>
      <c r="N420" s="12" t="n"/>
      <c r="O420" s="13" t="n"/>
      <c r="P420" s="13">
        <f>IF(F420="","",IF(COUNTIF('원료수불부'!$B$4:$B$503,F420)=0,"수불부에 없음",""))</f>
        <v/>
      </c>
      <c r="Q420" s="12" t="n"/>
    </row>
    <row r="421">
      <c r="A421" s="11" t="n"/>
      <c r="B421" s="12" t="n"/>
      <c r="C421" s="13" t="n"/>
      <c r="D421" s="14" t="n"/>
      <c r="E421" s="13" t="n"/>
      <c r="F421" s="12" t="n"/>
      <c r="G421" s="14" t="n"/>
      <c r="H421" s="13" t="n"/>
      <c r="I421" s="13" t="n"/>
      <c r="J421" s="12" t="n"/>
      <c r="K421" s="13" t="n"/>
      <c r="L421" s="13" t="n"/>
      <c r="M421" s="13" t="n"/>
      <c r="N421" s="12" t="n"/>
      <c r="O421" s="13" t="n"/>
      <c r="P421" s="13">
        <f>IF(F421="","",IF(COUNTIF('원료수불부'!$B$4:$B$503,F421)=0,"수불부에 없음",""))</f>
        <v/>
      </c>
      <c r="Q421" s="12" t="n"/>
    </row>
    <row r="422">
      <c r="A422" s="11" t="n"/>
      <c r="B422" s="12" t="n"/>
      <c r="C422" s="13" t="n"/>
      <c r="D422" s="14" t="n"/>
      <c r="E422" s="13" t="n"/>
      <c r="F422" s="12" t="n"/>
      <c r="G422" s="14" t="n"/>
      <c r="H422" s="13" t="n"/>
      <c r="I422" s="13" t="n"/>
      <c r="J422" s="12" t="n"/>
      <c r="K422" s="13" t="n"/>
      <c r="L422" s="13" t="n"/>
      <c r="M422" s="13" t="n"/>
      <c r="N422" s="12" t="n"/>
      <c r="O422" s="13" t="n"/>
      <c r="P422" s="13">
        <f>IF(F422="","",IF(COUNTIF('원료수불부'!$B$4:$B$503,F422)=0,"수불부에 없음",""))</f>
        <v/>
      </c>
      <c r="Q422" s="12" t="n"/>
    </row>
    <row r="423">
      <c r="A423" s="11" t="n"/>
      <c r="B423" s="12" t="n"/>
      <c r="C423" s="13" t="n"/>
      <c r="D423" s="14" t="n"/>
      <c r="E423" s="13" t="n"/>
      <c r="F423" s="12" t="n"/>
      <c r="G423" s="14" t="n"/>
      <c r="H423" s="13" t="n"/>
      <c r="I423" s="13" t="n"/>
      <c r="J423" s="12" t="n"/>
      <c r="K423" s="13" t="n"/>
      <c r="L423" s="13" t="n"/>
      <c r="M423" s="13" t="n"/>
      <c r="N423" s="12" t="n"/>
      <c r="O423" s="13" t="n"/>
      <c r="P423" s="13">
        <f>IF(F423="","",IF(COUNTIF('원료수불부'!$B$4:$B$503,F423)=0,"수불부에 없음",""))</f>
        <v/>
      </c>
      <c r="Q423" s="12" t="n"/>
    </row>
    <row r="424">
      <c r="A424" s="11" t="n"/>
      <c r="B424" s="12" t="n"/>
      <c r="C424" s="13" t="n"/>
      <c r="D424" s="14" t="n"/>
      <c r="E424" s="13" t="n"/>
      <c r="F424" s="12" t="n"/>
      <c r="G424" s="14" t="n"/>
      <c r="H424" s="13" t="n"/>
      <c r="I424" s="13" t="n"/>
      <c r="J424" s="12" t="n"/>
      <c r="K424" s="13" t="n"/>
      <c r="L424" s="13" t="n"/>
      <c r="M424" s="13" t="n"/>
      <c r="N424" s="12" t="n"/>
      <c r="O424" s="13" t="n"/>
      <c r="P424" s="13">
        <f>IF(F424="","",IF(COUNTIF('원료수불부'!$B$4:$B$503,F424)=0,"수불부에 없음",""))</f>
        <v/>
      </c>
      <c r="Q424" s="12" t="n"/>
    </row>
    <row r="425">
      <c r="A425" s="11" t="n"/>
      <c r="B425" s="12" t="n"/>
      <c r="C425" s="13" t="n"/>
      <c r="D425" s="14" t="n"/>
      <c r="E425" s="13" t="n"/>
      <c r="F425" s="12" t="n"/>
      <c r="G425" s="14" t="n"/>
      <c r="H425" s="13" t="n"/>
      <c r="I425" s="13" t="n"/>
      <c r="J425" s="12" t="n"/>
      <c r="K425" s="13" t="n"/>
      <c r="L425" s="13" t="n"/>
      <c r="M425" s="13" t="n"/>
      <c r="N425" s="12" t="n"/>
      <c r="O425" s="13" t="n"/>
      <c r="P425" s="13">
        <f>IF(F425="","",IF(COUNTIF('원료수불부'!$B$4:$B$503,F425)=0,"수불부에 없음",""))</f>
        <v/>
      </c>
      <c r="Q425" s="12" t="n"/>
    </row>
    <row r="426">
      <c r="A426" s="11" t="n"/>
      <c r="B426" s="12" t="n"/>
      <c r="C426" s="13" t="n"/>
      <c r="D426" s="14" t="n"/>
      <c r="E426" s="13" t="n"/>
      <c r="F426" s="12" t="n"/>
      <c r="G426" s="14" t="n"/>
      <c r="H426" s="13" t="n"/>
      <c r="I426" s="13" t="n"/>
      <c r="J426" s="12" t="n"/>
      <c r="K426" s="13" t="n"/>
      <c r="L426" s="13" t="n"/>
      <c r="M426" s="13" t="n"/>
      <c r="N426" s="12" t="n"/>
      <c r="O426" s="13" t="n"/>
      <c r="P426" s="13">
        <f>IF(F426="","",IF(COUNTIF('원료수불부'!$B$4:$B$503,F426)=0,"수불부에 없음",""))</f>
        <v/>
      </c>
      <c r="Q426" s="12" t="n"/>
    </row>
    <row r="427">
      <c r="A427" s="11" t="n"/>
      <c r="B427" s="12" t="n"/>
      <c r="C427" s="13" t="n"/>
      <c r="D427" s="14" t="n"/>
      <c r="E427" s="13" t="n"/>
      <c r="F427" s="12" t="n"/>
      <c r="G427" s="14" t="n"/>
      <c r="H427" s="13" t="n"/>
      <c r="I427" s="13" t="n"/>
      <c r="J427" s="12" t="n"/>
      <c r="K427" s="13" t="n"/>
      <c r="L427" s="13" t="n"/>
      <c r="M427" s="13" t="n"/>
      <c r="N427" s="12" t="n"/>
      <c r="O427" s="13" t="n"/>
      <c r="P427" s="13">
        <f>IF(F427="","",IF(COUNTIF('원료수불부'!$B$4:$B$503,F427)=0,"수불부에 없음",""))</f>
        <v/>
      </c>
      <c r="Q427" s="12" t="n"/>
    </row>
    <row r="428">
      <c r="A428" s="11" t="n"/>
      <c r="B428" s="12" t="n"/>
      <c r="C428" s="13" t="n"/>
      <c r="D428" s="14" t="n"/>
      <c r="E428" s="13" t="n"/>
      <c r="F428" s="12" t="n"/>
      <c r="G428" s="14" t="n"/>
      <c r="H428" s="13" t="n"/>
      <c r="I428" s="13" t="n"/>
      <c r="J428" s="12" t="n"/>
      <c r="K428" s="13" t="n"/>
      <c r="L428" s="13" t="n"/>
      <c r="M428" s="13" t="n"/>
      <c r="N428" s="12" t="n"/>
      <c r="O428" s="13" t="n"/>
      <c r="P428" s="13">
        <f>IF(F428="","",IF(COUNTIF('원료수불부'!$B$4:$B$503,F428)=0,"수불부에 없음",""))</f>
        <v/>
      </c>
      <c r="Q428" s="12" t="n"/>
    </row>
    <row r="429">
      <c r="A429" s="11" t="n"/>
      <c r="B429" s="12" t="n"/>
      <c r="C429" s="13" t="n"/>
      <c r="D429" s="14" t="n"/>
      <c r="E429" s="13" t="n"/>
      <c r="F429" s="12" t="n"/>
      <c r="G429" s="14" t="n"/>
      <c r="H429" s="13" t="n"/>
      <c r="I429" s="13" t="n"/>
      <c r="J429" s="12" t="n"/>
      <c r="K429" s="13" t="n"/>
      <c r="L429" s="13" t="n"/>
      <c r="M429" s="13" t="n"/>
      <c r="N429" s="12" t="n"/>
      <c r="O429" s="13" t="n"/>
      <c r="P429" s="13">
        <f>IF(F429="","",IF(COUNTIF('원료수불부'!$B$4:$B$503,F429)=0,"수불부에 없음",""))</f>
        <v/>
      </c>
      <c r="Q429" s="12" t="n"/>
    </row>
    <row r="430">
      <c r="A430" s="11" t="n"/>
      <c r="B430" s="12" t="n"/>
      <c r="C430" s="13" t="n"/>
      <c r="D430" s="14" t="n"/>
      <c r="E430" s="13" t="n"/>
      <c r="F430" s="12" t="n"/>
      <c r="G430" s="14" t="n"/>
      <c r="H430" s="13" t="n"/>
      <c r="I430" s="13" t="n"/>
      <c r="J430" s="12" t="n"/>
      <c r="K430" s="13" t="n"/>
      <c r="L430" s="13" t="n"/>
      <c r="M430" s="13" t="n"/>
      <c r="N430" s="12" t="n"/>
      <c r="O430" s="13" t="n"/>
      <c r="P430" s="13">
        <f>IF(F430="","",IF(COUNTIF('원료수불부'!$B$4:$B$503,F430)=0,"수불부에 없음",""))</f>
        <v/>
      </c>
      <c r="Q430" s="12" t="n"/>
    </row>
    <row r="431">
      <c r="A431" s="11" t="n"/>
      <c r="B431" s="12" t="n"/>
      <c r="C431" s="13" t="n"/>
      <c r="D431" s="14" t="n"/>
      <c r="E431" s="13" t="n"/>
      <c r="F431" s="12" t="n"/>
      <c r="G431" s="14" t="n"/>
      <c r="H431" s="13" t="n"/>
      <c r="I431" s="13" t="n"/>
      <c r="J431" s="12" t="n"/>
      <c r="K431" s="13" t="n"/>
      <c r="L431" s="13" t="n"/>
      <c r="M431" s="13" t="n"/>
      <c r="N431" s="12" t="n"/>
      <c r="O431" s="13" t="n"/>
      <c r="P431" s="13">
        <f>IF(F431="","",IF(COUNTIF('원료수불부'!$B$4:$B$503,F431)=0,"수불부에 없음",""))</f>
        <v/>
      </c>
      <c r="Q431" s="12" t="n"/>
    </row>
    <row r="432">
      <c r="A432" s="11" t="n"/>
      <c r="B432" s="12" t="n"/>
      <c r="C432" s="13" t="n"/>
      <c r="D432" s="14" t="n"/>
      <c r="E432" s="13" t="n"/>
      <c r="F432" s="12" t="n"/>
      <c r="G432" s="14" t="n"/>
      <c r="H432" s="13" t="n"/>
      <c r="I432" s="13" t="n"/>
      <c r="J432" s="12" t="n"/>
      <c r="K432" s="13" t="n"/>
      <c r="L432" s="13" t="n"/>
      <c r="M432" s="13" t="n"/>
      <c r="N432" s="12" t="n"/>
      <c r="O432" s="13" t="n"/>
      <c r="P432" s="13">
        <f>IF(F432="","",IF(COUNTIF('원료수불부'!$B$4:$B$503,F432)=0,"수불부에 없음",""))</f>
        <v/>
      </c>
      <c r="Q432" s="12" t="n"/>
    </row>
    <row r="433">
      <c r="A433" s="11" t="n"/>
      <c r="B433" s="12" t="n"/>
      <c r="C433" s="13" t="n"/>
      <c r="D433" s="14" t="n"/>
      <c r="E433" s="13" t="n"/>
      <c r="F433" s="12" t="n"/>
      <c r="G433" s="14" t="n"/>
      <c r="H433" s="13" t="n"/>
      <c r="I433" s="13" t="n"/>
      <c r="J433" s="12" t="n"/>
      <c r="K433" s="13" t="n"/>
      <c r="L433" s="13" t="n"/>
      <c r="M433" s="13" t="n"/>
      <c r="N433" s="12" t="n"/>
      <c r="O433" s="13" t="n"/>
      <c r="P433" s="13">
        <f>IF(F433="","",IF(COUNTIF('원료수불부'!$B$4:$B$503,F433)=0,"수불부에 없음",""))</f>
        <v/>
      </c>
      <c r="Q433" s="12" t="n"/>
    </row>
    <row r="434">
      <c r="A434" s="11" t="n"/>
      <c r="B434" s="12" t="n"/>
      <c r="C434" s="13" t="n"/>
      <c r="D434" s="14" t="n"/>
      <c r="E434" s="13" t="n"/>
      <c r="F434" s="12" t="n"/>
      <c r="G434" s="14" t="n"/>
      <c r="H434" s="13" t="n"/>
      <c r="I434" s="13" t="n"/>
      <c r="J434" s="12" t="n"/>
      <c r="K434" s="13" t="n"/>
      <c r="L434" s="13" t="n"/>
      <c r="M434" s="13" t="n"/>
      <c r="N434" s="12" t="n"/>
      <c r="O434" s="13" t="n"/>
      <c r="P434" s="13">
        <f>IF(F434="","",IF(COUNTIF('원료수불부'!$B$4:$B$503,F434)=0,"수불부에 없음",""))</f>
        <v/>
      </c>
      <c r="Q434" s="12" t="n"/>
    </row>
    <row r="435">
      <c r="A435" s="11" t="n"/>
      <c r="B435" s="12" t="n"/>
      <c r="C435" s="13" t="n"/>
      <c r="D435" s="14" t="n"/>
      <c r="E435" s="13" t="n"/>
      <c r="F435" s="12" t="n"/>
      <c r="G435" s="14" t="n"/>
      <c r="H435" s="13" t="n"/>
      <c r="I435" s="13" t="n"/>
      <c r="J435" s="12" t="n"/>
      <c r="K435" s="13" t="n"/>
      <c r="L435" s="13" t="n"/>
      <c r="M435" s="13" t="n"/>
      <c r="N435" s="12" t="n"/>
      <c r="O435" s="13" t="n"/>
      <c r="P435" s="13">
        <f>IF(F435="","",IF(COUNTIF('원료수불부'!$B$4:$B$503,F435)=0,"수불부에 없음",""))</f>
        <v/>
      </c>
      <c r="Q435" s="12" t="n"/>
    </row>
    <row r="436">
      <c r="A436" s="11" t="n"/>
      <c r="B436" s="12" t="n"/>
      <c r="C436" s="13" t="n"/>
      <c r="D436" s="14" t="n"/>
      <c r="E436" s="13" t="n"/>
      <c r="F436" s="12" t="n"/>
      <c r="G436" s="14" t="n"/>
      <c r="H436" s="13" t="n"/>
      <c r="I436" s="13" t="n"/>
      <c r="J436" s="12" t="n"/>
      <c r="K436" s="13" t="n"/>
      <c r="L436" s="13" t="n"/>
      <c r="M436" s="13" t="n"/>
      <c r="N436" s="12" t="n"/>
      <c r="O436" s="13" t="n"/>
      <c r="P436" s="13">
        <f>IF(F436="","",IF(COUNTIF('원료수불부'!$B$4:$B$503,F436)=0,"수불부에 없음",""))</f>
        <v/>
      </c>
      <c r="Q436" s="12" t="n"/>
    </row>
    <row r="437">
      <c r="A437" s="11" t="n"/>
      <c r="B437" s="12" t="n"/>
      <c r="C437" s="13" t="n"/>
      <c r="D437" s="14" t="n"/>
      <c r="E437" s="13" t="n"/>
      <c r="F437" s="12" t="n"/>
      <c r="G437" s="14" t="n"/>
      <c r="H437" s="13" t="n"/>
      <c r="I437" s="13" t="n"/>
      <c r="J437" s="12" t="n"/>
      <c r="K437" s="13" t="n"/>
      <c r="L437" s="13" t="n"/>
      <c r="M437" s="13" t="n"/>
      <c r="N437" s="12" t="n"/>
      <c r="O437" s="13" t="n"/>
      <c r="P437" s="13">
        <f>IF(F437="","",IF(COUNTIF('원료수불부'!$B$4:$B$503,F437)=0,"수불부에 없음",""))</f>
        <v/>
      </c>
      <c r="Q437" s="12" t="n"/>
    </row>
    <row r="438">
      <c r="A438" s="11" t="n"/>
      <c r="B438" s="12" t="n"/>
      <c r="C438" s="13" t="n"/>
      <c r="D438" s="14" t="n"/>
      <c r="E438" s="13" t="n"/>
      <c r="F438" s="12" t="n"/>
      <c r="G438" s="14" t="n"/>
      <c r="H438" s="13" t="n"/>
      <c r="I438" s="13" t="n"/>
      <c r="J438" s="12" t="n"/>
      <c r="K438" s="13" t="n"/>
      <c r="L438" s="13" t="n"/>
      <c r="M438" s="13" t="n"/>
      <c r="N438" s="12" t="n"/>
      <c r="O438" s="13" t="n"/>
      <c r="P438" s="13">
        <f>IF(F438="","",IF(COUNTIF('원료수불부'!$B$4:$B$503,F438)=0,"수불부에 없음",""))</f>
        <v/>
      </c>
      <c r="Q438" s="12" t="n"/>
    </row>
    <row r="439">
      <c r="A439" s="11" t="n"/>
      <c r="B439" s="12" t="n"/>
      <c r="C439" s="13" t="n"/>
      <c r="D439" s="14" t="n"/>
      <c r="E439" s="13" t="n"/>
      <c r="F439" s="12" t="n"/>
      <c r="G439" s="14" t="n"/>
      <c r="H439" s="13" t="n"/>
      <c r="I439" s="13" t="n"/>
      <c r="J439" s="12" t="n"/>
      <c r="K439" s="13" t="n"/>
      <c r="L439" s="13" t="n"/>
      <c r="M439" s="13" t="n"/>
      <c r="N439" s="12" t="n"/>
      <c r="O439" s="13" t="n"/>
      <c r="P439" s="13">
        <f>IF(F439="","",IF(COUNTIF('원료수불부'!$B$4:$B$503,F439)=0,"수불부에 없음",""))</f>
        <v/>
      </c>
      <c r="Q439" s="12" t="n"/>
    </row>
    <row r="440">
      <c r="A440" s="11" t="n"/>
      <c r="B440" s="12" t="n"/>
      <c r="C440" s="13" t="n"/>
      <c r="D440" s="14" t="n"/>
      <c r="E440" s="13" t="n"/>
      <c r="F440" s="12" t="n"/>
      <c r="G440" s="14" t="n"/>
      <c r="H440" s="13" t="n"/>
      <c r="I440" s="13" t="n"/>
      <c r="J440" s="12" t="n"/>
      <c r="K440" s="13" t="n"/>
      <c r="L440" s="13" t="n"/>
      <c r="M440" s="13" t="n"/>
      <c r="N440" s="12" t="n"/>
      <c r="O440" s="13" t="n"/>
      <c r="P440" s="13">
        <f>IF(F440="","",IF(COUNTIF('원료수불부'!$B$4:$B$503,F440)=0,"수불부에 없음",""))</f>
        <v/>
      </c>
      <c r="Q440" s="12" t="n"/>
    </row>
    <row r="441">
      <c r="A441" s="11" t="n"/>
      <c r="B441" s="12" t="n"/>
      <c r="C441" s="13" t="n"/>
      <c r="D441" s="14" t="n"/>
      <c r="E441" s="13" t="n"/>
      <c r="F441" s="12" t="n"/>
      <c r="G441" s="14" t="n"/>
      <c r="H441" s="13" t="n"/>
      <c r="I441" s="13" t="n"/>
      <c r="J441" s="12" t="n"/>
      <c r="K441" s="13" t="n"/>
      <c r="L441" s="13" t="n"/>
      <c r="M441" s="13" t="n"/>
      <c r="N441" s="12" t="n"/>
      <c r="O441" s="13" t="n"/>
      <c r="P441" s="13">
        <f>IF(F441="","",IF(COUNTIF('원료수불부'!$B$4:$B$503,F441)=0,"수불부에 없음",""))</f>
        <v/>
      </c>
      <c r="Q441" s="12" t="n"/>
    </row>
    <row r="442">
      <c r="A442" s="11" t="n"/>
      <c r="B442" s="12" t="n"/>
      <c r="C442" s="13" t="n"/>
      <c r="D442" s="14" t="n"/>
      <c r="E442" s="13" t="n"/>
      <c r="F442" s="12" t="n"/>
      <c r="G442" s="14" t="n"/>
      <c r="H442" s="13" t="n"/>
      <c r="I442" s="13" t="n"/>
      <c r="J442" s="12" t="n"/>
      <c r="K442" s="13" t="n"/>
      <c r="L442" s="13" t="n"/>
      <c r="M442" s="13" t="n"/>
      <c r="N442" s="12" t="n"/>
      <c r="O442" s="13" t="n"/>
      <c r="P442" s="13">
        <f>IF(F442="","",IF(COUNTIF('원료수불부'!$B$4:$B$503,F442)=0,"수불부에 없음",""))</f>
        <v/>
      </c>
      <c r="Q442" s="12" t="n"/>
    </row>
    <row r="443">
      <c r="A443" s="11" t="n"/>
      <c r="B443" s="12" t="n"/>
      <c r="C443" s="13" t="n"/>
      <c r="D443" s="14" t="n"/>
      <c r="E443" s="13" t="n"/>
      <c r="F443" s="12" t="n"/>
      <c r="G443" s="14" t="n"/>
      <c r="H443" s="13" t="n"/>
      <c r="I443" s="13" t="n"/>
      <c r="J443" s="12" t="n"/>
      <c r="K443" s="13" t="n"/>
      <c r="L443" s="13" t="n"/>
      <c r="M443" s="13" t="n"/>
      <c r="N443" s="12" t="n"/>
      <c r="O443" s="13" t="n"/>
      <c r="P443" s="13">
        <f>IF(F443="","",IF(COUNTIF('원료수불부'!$B$4:$B$503,F443)=0,"수불부에 없음",""))</f>
        <v/>
      </c>
      <c r="Q443" s="12" t="n"/>
    </row>
    <row r="444">
      <c r="A444" s="11" t="n"/>
      <c r="B444" s="12" t="n"/>
      <c r="C444" s="13" t="n"/>
      <c r="D444" s="14" t="n"/>
      <c r="E444" s="13" t="n"/>
      <c r="F444" s="12" t="n"/>
      <c r="G444" s="14" t="n"/>
      <c r="H444" s="13" t="n"/>
      <c r="I444" s="13" t="n"/>
      <c r="J444" s="12" t="n"/>
      <c r="K444" s="13" t="n"/>
      <c r="L444" s="13" t="n"/>
      <c r="M444" s="13" t="n"/>
      <c r="N444" s="12" t="n"/>
      <c r="O444" s="13" t="n"/>
      <c r="P444" s="13">
        <f>IF(F444="","",IF(COUNTIF('원료수불부'!$B$4:$B$503,F444)=0,"수불부에 없음",""))</f>
        <v/>
      </c>
      <c r="Q444" s="12" t="n"/>
    </row>
    <row r="445">
      <c r="A445" s="11" t="n"/>
      <c r="B445" s="12" t="n"/>
      <c r="C445" s="13" t="n"/>
      <c r="D445" s="14" t="n"/>
      <c r="E445" s="13" t="n"/>
      <c r="F445" s="12" t="n"/>
      <c r="G445" s="14" t="n"/>
      <c r="H445" s="13" t="n"/>
      <c r="I445" s="13" t="n"/>
      <c r="J445" s="12" t="n"/>
      <c r="K445" s="13" t="n"/>
      <c r="L445" s="13" t="n"/>
      <c r="M445" s="13" t="n"/>
      <c r="N445" s="12" t="n"/>
      <c r="O445" s="13" t="n"/>
      <c r="P445" s="13">
        <f>IF(F445="","",IF(COUNTIF('원료수불부'!$B$4:$B$503,F445)=0,"수불부에 없음",""))</f>
        <v/>
      </c>
      <c r="Q445" s="12" t="n"/>
    </row>
    <row r="446">
      <c r="A446" s="11" t="n"/>
      <c r="B446" s="12" t="n"/>
      <c r="C446" s="13" t="n"/>
      <c r="D446" s="14" t="n"/>
      <c r="E446" s="13" t="n"/>
      <c r="F446" s="12" t="n"/>
      <c r="G446" s="14" t="n"/>
      <c r="H446" s="13" t="n"/>
      <c r="I446" s="13" t="n"/>
      <c r="J446" s="12" t="n"/>
      <c r="K446" s="13" t="n"/>
      <c r="L446" s="13" t="n"/>
      <c r="M446" s="13" t="n"/>
      <c r="N446" s="12" t="n"/>
      <c r="O446" s="13" t="n"/>
      <c r="P446" s="13">
        <f>IF(F446="","",IF(COUNTIF('원료수불부'!$B$4:$B$503,F446)=0,"수불부에 없음",""))</f>
        <v/>
      </c>
      <c r="Q446" s="12" t="n"/>
    </row>
    <row r="447">
      <c r="A447" s="11" t="n"/>
      <c r="B447" s="12" t="n"/>
      <c r="C447" s="13" t="n"/>
      <c r="D447" s="14" t="n"/>
      <c r="E447" s="13" t="n"/>
      <c r="F447" s="12" t="n"/>
      <c r="G447" s="14" t="n"/>
      <c r="H447" s="13" t="n"/>
      <c r="I447" s="13" t="n"/>
      <c r="J447" s="12" t="n"/>
      <c r="K447" s="13" t="n"/>
      <c r="L447" s="13" t="n"/>
      <c r="M447" s="13" t="n"/>
      <c r="N447" s="12" t="n"/>
      <c r="O447" s="13" t="n"/>
      <c r="P447" s="13">
        <f>IF(F447="","",IF(COUNTIF('원료수불부'!$B$4:$B$503,F447)=0,"수불부에 없음",""))</f>
        <v/>
      </c>
      <c r="Q447" s="12" t="n"/>
    </row>
    <row r="448">
      <c r="A448" s="11" t="n"/>
      <c r="B448" s="12" t="n"/>
      <c r="C448" s="13" t="n"/>
      <c r="D448" s="14" t="n"/>
      <c r="E448" s="13" t="n"/>
      <c r="F448" s="12" t="n"/>
      <c r="G448" s="14" t="n"/>
      <c r="H448" s="13" t="n"/>
      <c r="I448" s="13" t="n"/>
      <c r="J448" s="12" t="n"/>
      <c r="K448" s="13" t="n"/>
      <c r="L448" s="13" t="n"/>
      <c r="M448" s="13" t="n"/>
      <c r="N448" s="12" t="n"/>
      <c r="O448" s="13" t="n"/>
      <c r="P448" s="13">
        <f>IF(F448="","",IF(COUNTIF('원료수불부'!$B$4:$B$503,F448)=0,"수불부에 없음",""))</f>
        <v/>
      </c>
      <c r="Q448" s="12" t="n"/>
    </row>
    <row r="449">
      <c r="A449" s="11" t="n"/>
      <c r="B449" s="12" t="n"/>
      <c r="C449" s="13" t="n"/>
      <c r="D449" s="14" t="n"/>
      <c r="E449" s="13" t="n"/>
      <c r="F449" s="12" t="n"/>
      <c r="G449" s="14" t="n"/>
      <c r="H449" s="13" t="n"/>
      <c r="I449" s="13" t="n"/>
      <c r="J449" s="12" t="n"/>
      <c r="K449" s="13" t="n"/>
      <c r="L449" s="13" t="n"/>
      <c r="M449" s="13" t="n"/>
      <c r="N449" s="12" t="n"/>
      <c r="O449" s="13" t="n"/>
      <c r="P449" s="13">
        <f>IF(F449="","",IF(COUNTIF('원료수불부'!$B$4:$B$503,F449)=0,"수불부에 없음",""))</f>
        <v/>
      </c>
      <c r="Q449" s="12" t="n"/>
    </row>
    <row r="450">
      <c r="A450" s="11" t="n"/>
      <c r="B450" s="12" t="n"/>
      <c r="C450" s="13" t="n"/>
      <c r="D450" s="14" t="n"/>
      <c r="E450" s="13" t="n"/>
      <c r="F450" s="12" t="n"/>
      <c r="G450" s="14" t="n"/>
      <c r="H450" s="13" t="n"/>
      <c r="I450" s="13" t="n"/>
      <c r="J450" s="12" t="n"/>
      <c r="K450" s="13" t="n"/>
      <c r="L450" s="13" t="n"/>
      <c r="M450" s="13" t="n"/>
      <c r="N450" s="12" t="n"/>
      <c r="O450" s="13" t="n"/>
      <c r="P450" s="13">
        <f>IF(F450="","",IF(COUNTIF('원료수불부'!$B$4:$B$503,F450)=0,"수불부에 없음",""))</f>
        <v/>
      </c>
      <c r="Q450" s="12" t="n"/>
    </row>
    <row r="451">
      <c r="A451" s="11" t="n"/>
      <c r="B451" s="12" t="n"/>
      <c r="C451" s="13" t="n"/>
      <c r="D451" s="14" t="n"/>
      <c r="E451" s="13" t="n"/>
      <c r="F451" s="12" t="n"/>
      <c r="G451" s="14" t="n"/>
      <c r="H451" s="13" t="n"/>
      <c r="I451" s="13" t="n"/>
      <c r="J451" s="12" t="n"/>
      <c r="K451" s="13" t="n"/>
      <c r="L451" s="13" t="n"/>
      <c r="M451" s="13" t="n"/>
      <c r="N451" s="12" t="n"/>
      <c r="O451" s="13" t="n"/>
      <c r="P451" s="13">
        <f>IF(F451="","",IF(COUNTIF('원료수불부'!$B$4:$B$503,F451)=0,"수불부에 없음",""))</f>
        <v/>
      </c>
      <c r="Q451" s="12" t="n"/>
    </row>
    <row r="452">
      <c r="A452" s="11" t="n"/>
      <c r="B452" s="12" t="n"/>
      <c r="C452" s="13" t="n"/>
      <c r="D452" s="14" t="n"/>
      <c r="E452" s="13" t="n"/>
      <c r="F452" s="12" t="n"/>
      <c r="G452" s="14" t="n"/>
      <c r="H452" s="13" t="n"/>
      <c r="I452" s="13" t="n"/>
      <c r="J452" s="12" t="n"/>
      <c r="K452" s="13" t="n"/>
      <c r="L452" s="13" t="n"/>
      <c r="M452" s="13" t="n"/>
      <c r="N452" s="12" t="n"/>
      <c r="O452" s="13" t="n"/>
      <c r="P452" s="13">
        <f>IF(F452="","",IF(COUNTIF('원료수불부'!$B$4:$B$503,F452)=0,"수불부에 없음",""))</f>
        <v/>
      </c>
      <c r="Q452" s="12" t="n"/>
    </row>
    <row r="453">
      <c r="A453" s="11" t="n"/>
      <c r="B453" s="12" t="n"/>
      <c r="C453" s="13" t="n"/>
      <c r="D453" s="14" t="n"/>
      <c r="E453" s="13" t="n"/>
      <c r="F453" s="12" t="n"/>
      <c r="G453" s="14" t="n"/>
      <c r="H453" s="13" t="n"/>
      <c r="I453" s="13" t="n"/>
      <c r="J453" s="12" t="n"/>
      <c r="K453" s="13" t="n"/>
      <c r="L453" s="13" t="n"/>
      <c r="M453" s="13" t="n"/>
      <c r="N453" s="12" t="n"/>
      <c r="O453" s="13" t="n"/>
      <c r="P453" s="13">
        <f>IF(F453="","",IF(COUNTIF('원료수불부'!$B$4:$B$503,F453)=0,"수불부에 없음",""))</f>
        <v/>
      </c>
      <c r="Q453" s="12" t="n"/>
    </row>
    <row r="454">
      <c r="A454" s="11" t="n"/>
      <c r="B454" s="12" t="n"/>
      <c r="C454" s="13" t="n"/>
      <c r="D454" s="14" t="n"/>
      <c r="E454" s="13" t="n"/>
      <c r="F454" s="12" t="n"/>
      <c r="G454" s="14" t="n"/>
      <c r="H454" s="13" t="n"/>
      <c r="I454" s="13" t="n"/>
      <c r="J454" s="12" t="n"/>
      <c r="K454" s="13" t="n"/>
      <c r="L454" s="13" t="n"/>
      <c r="M454" s="13" t="n"/>
      <c r="N454" s="12" t="n"/>
      <c r="O454" s="13" t="n"/>
      <c r="P454" s="13">
        <f>IF(F454="","",IF(COUNTIF('원료수불부'!$B$4:$B$503,F454)=0,"수불부에 없음",""))</f>
        <v/>
      </c>
      <c r="Q454" s="12" t="n"/>
    </row>
    <row r="455">
      <c r="A455" s="11" t="n"/>
      <c r="B455" s="12" t="n"/>
      <c r="C455" s="13" t="n"/>
      <c r="D455" s="14" t="n"/>
      <c r="E455" s="13" t="n"/>
      <c r="F455" s="12" t="n"/>
      <c r="G455" s="14" t="n"/>
      <c r="H455" s="13" t="n"/>
      <c r="I455" s="13" t="n"/>
      <c r="J455" s="12" t="n"/>
      <c r="K455" s="13" t="n"/>
      <c r="L455" s="13" t="n"/>
      <c r="M455" s="13" t="n"/>
      <c r="N455" s="12" t="n"/>
      <c r="O455" s="13" t="n"/>
      <c r="P455" s="13">
        <f>IF(F455="","",IF(COUNTIF('원료수불부'!$B$4:$B$503,F455)=0,"수불부에 없음",""))</f>
        <v/>
      </c>
      <c r="Q455" s="12" t="n"/>
    </row>
    <row r="456">
      <c r="A456" s="11" t="n"/>
      <c r="B456" s="12" t="n"/>
      <c r="C456" s="13" t="n"/>
      <c r="D456" s="14" t="n"/>
      <c r="E456" s="13" t="n"/>
      <c r="F456" s="12" t="n"/>
      <c r="G456" s="14" t="n"/>
      <c r="H456" s="13" t="n"/>
      <c r="I456" s="13" t="n"/>
      <c r="J456" s="12" t="n"/>
      <c r="K456" s="13" t="n"/>
      <c r="L456" s="13" t="n"/>
      <c r="M456" s="13" t="n"/>
      <c r="N456" s="12" t="n"/>
      <c r="O456" s="13" t="n"/>
      <c r="P456" s="13">
        <f>IF(F456="","",IF(COUNTIF('원료수불부'!$B$4:$B$503,F456)=0,"수불부에 없음",""))</f>
        <v/>
      </c>
      <c r="Q456" s="12" t="n"/>
    </row>
    <row r="457">
      <c r="A457" s="11" t="n"/>
      <c r="B457" s="12" t="n"/>
      <c r="C457" s="13" t="n"/>
      <c r="D457" s="14" t="n"/>
      <c r="E457" s="13" t="n"/>
      <c r="F457" s="12" t="n"/>
      <c r="G457" s="14" t="n"/>
      <c r="H457" s="13" t="n"/>
      <c r="I457" s="13" t="n"/>
      <c r="J457" s="12" t="n"/>
      <c r="K457" s="13" t="n"/>
      <c r="L457" s="13" t="n"/>
      <c r="M457" s="13" t="n"/>
      <c r="N457" s="12" t="n"/>
      <c r="O457" s="13" t="n"/>
      <c r="P457" s="13">
        <f>IF(F457="","",IF(COUNTIF('원료수불부'!$B$4:$B$503,F457)=0,"수불부에 없음",""))</f>
        <v/>
      </c>
      <c r="Q457" s="12" t="n"/>
    </row>
    <row r="458">
      <c r="A458" s="11" t="n"/>
      <c r="B458" s="12" t="n"/>
      <c r="C458" s="13" t="n"/>
      <c r="D458" s="14" t="n"/>
      <c r="E458" s="13" t="n"/>
      <c r="F458" s="12" t="n"/>
      <c r="G458" s="14" t="n"/>
      <c r="H458" s="13" t="n"/>
      <c r="I458" s="13" t="n"/>
      <c r="J458" s="12" t="n"/>
      <c r="K458" s="13" t="n"/>
      <c r="L458" s="13" t="n"/>
      <c r="M458" s="13" t="n"/>
      <c r="N458" s="12" t="n"/>
      <c r="O458" s="13" t="n"/>
      <c r="P458" s="13">
        <f>IF(F458="","",IF(COUNTIF('원료수불부'!$B$4:$B$503,F458)=0,"수불부에 없음",""))</f>
        <v/>
      </c>
      <c r="Q458" s="12" t="n"/>
    </row>
    <row r="459">
      <c r="A459" s="11" t="n"/>
      <c r="B459" s="12" t="n"/>
      <c r="C459" s="13" t="n"/>
      <c r="D459" s="14" t="n"/>
      <c r="E459" s="13" t="n"/>
      <c r="F459" s="12" t="n"/>
      <c r="G459" s="14" t="n"/>
      <c r="H459" s="13" t="n"/>
      <c r="I459" s="13" t="n"/>
      <c r="J459" s="12" t="n"/>
      <c r="K459" s="13" t="n"/>
      <c r="L459" s="13" t="n"/>
      <c r="M459" s="13" t="n"/>
      <c r="N459" s="12" t="n"/>
      <c r="O459" s="13" t="n"/>
      <c r="P459" s="13">
        <f>IF(F459="","",IF(COUNTIF('원료수불부'!$B$4:$B$503,F459)=0,"수불부에 없음",""))</f>
        <v/>
      </c>
      <c r="Q459" s="12" t="n"/>
    </row>
    <row r="460">
      <c r="A460" s="11" t="n"/>
      <c r="B460" s="12" t="n"/>
      <c r="C460" s="13" t="n"/>
      <c r="D460" s="14" t="n"/>
      <c r="E460" s="13" t="n"/>
      <c r="F460" s="12" t="n"/>
      <c r="G460" s="14" t="n"/>
      <c r="H460" s="13" t="n"/>
      <c r="I460" s="13" t="n"/>
      <c r="J460" s="12" t="n"/>
      <c r="K460" s="13" t="n"/>
      <c r="L460" s="13" t="n"/>
      <c r="M460" s="13" t="n"/>
      <c r="N460" s="12" t="n"/>
      <c r="O460" s="13" t="n"/>
      <c r="P460" s="13">
        <f>IF(F460="","",IF(COUNTIF('원료수불부'!$B$4:$B$503,F460)=0,"수불부에 없음",""))</f>
        <v/>
      </c>
      <c r="Q460" s="12" t="n"/>
    </row>
    <row r="461">
      <c r="A461" s="11" t="n"/>
      <c r="B461" s="12" t="n"/>
      <c r="C461" s="13" t="n"/>
      <c r="D461" s="14" t="n"/>
      <c r="E461" s="13" t="n"/>
      <c r="F461" s="12" t="n"/>
      <c r="G461" s="14" t="n"/>
      <c r="H461" s="13" t="n"/>
      <c r="I461" s="13" t="n"/>
      <c r="J461" s="12" t="n"/>
      <c r="K461" s="13" t="n"/>
      <c r="L461" s="13" t="n"/>
      <c r="M461" s="13" t="n"/>
      <c r="N461" s="12" t="n"/>
      <c r="O461" s="13" t="n"/>
      <c r="P461" s="13">
        <f>IF(F461="","",IF(COUNTIF('원료수불부'!$B$4:$B$503,F461)=0,"수불부에 없음",""))</f>
        <v/>
      </c>
      <c r="Q461" s="12" t="n"/>
    </row>
    <row r="462">
      <c r="A462" s="11" t="n"/>
      <c r="B462" s="12" t="n"/>
      <c r="C462" s="13" t="n"/>
      <c r="D462" s="14" t="n"/>
      <c r="E462" s="13" t="n"/>
      <c r="F462" s="12" t="n"/>
      <c r="G462" s="14" t="n"/>
      <c r="H462" s="13" t="n"/>
      <c r="I462" s="13" t="n"/>
      <c r="J462" s="12" t="n"/>
      <c r="K462" s="13" t="n"/>
      <c r="L462" s="13" t="n"/>
      <c r="M462" s="13" t="n"/>
      <c r="N462" s="12" t="n"/>
      <c r="O462" s="13" t="n"/>
      <c r="P462" s="13">
        <f>IF(F462="","",IF(COUNTIF('원료수불부'!$B$4:$B$503,F462)=0,"수불부에 없음",""))</f>
        <v/>
      </c>
      <c r="Q462" s="12" t="n"/>
    </row>
    <row r="463">
      <c r="A463" s="11" t="n"/>
      <c r="B463" s="12" t="n"/>
      <c r="C463" s="13" t="n"/>
      <c r="D463" s="14" t="n"/>
      <c r="E463" s="13" t="n"/>
      <c r="F463" s="12" t="n"/>
      <c r="G463" s="14" t="n"/>
      <c r="H463" s="13" t="n"/>
      <c r="I463" s="13" t="n"/>
      <c r="J463" s="12" t="n"/>
      <c r="K463" s="13" t="n"/>
      <c r="L463" s="13" t="n"/>
      <c r="M463" s="13" t="n"/>
      <c r="N463" s="12" t="n"/>
      <c r="O463" s="13" t="n"/>
      <c r="P463" s="13">
        <f>IF(F463="","",IF(COUNTIF('원료수불부'!$B$4:$B$503,F463)=0,"수불부에 없음",""))</f>
        <v/>
      </c>
      <c r="Q463" s="12" t="n"/>
    </row>
    <row r="464">
      <c r="A464" s="11" t="n"/>
      <c r="B464" s="12" t="n"/>
      <c r="C464" s="13" t="n"/>
      <c r="D464" s="14" t="n"/>
      <c r="E464" s="13" t="n"/>
      <c r="F464" s="12" t="n"/>
      <c r="G464" s="14" t="n"/>
      <c r="H464" s="13" t="n"/>
      <c r="I464" s="13" t="n"/>
      <c r="J464" s="12" t="n"/>
      <c r="K464" s="13" t="n"/>
      <c r="L464" s="13" t="n"/>
      <c r="M464" s="13" t="n"/>
      <c r="N464" s="12" t="n"/>
      <c r="O464" s="13" t="n"/>
      <c r="P464" s="13">
        <f>IF(F464="","",IF(COUNTIF('원료수불부'!$B$4:$B$503,F464)=0,"수불부에 없음",""))</f>
        <v/>
      </c>
      <c r="Q464" s="12" t="n"/>
    </row>
    <row r="465">
      <c r="A465" s="11" t="n"/>
      <c r="B465" s="12" t="n"/>
      <c r="C465" s="13" t="n"/>
      <c r="D465" s="14" t="n"/>
      <c r="E465" s="13" t="n"/>
      <c r="F465" s="12" t="n"/>
      <c r="G465" s="14" t="n"/>
      <c r="H465" s="13" t="n"/>
      <c r="I465" s="13" t="n"/>
      <c r="J465" s="12" t="n"/>
      <c r="K465" s="13" t="n"/>
      <c r="L465" s="13" t="n"/>
      <c r="M465" s="13" t="n"/>
      <c r="N465" s="12" t="n"/>
      <c r="O465" s="13" t="n"/>
      <c r="P465" s="13">
        <f>IF(F465="","",IF(COUNTIF('원료수불부'!$B$4:$B$503,F465)=0,"수불부에 없음",""))</f>
        <v/>
      </c>
      <c r="Q465" s="12" t="n"/>
    </row>
    <row r="466">
      <c r="A466" s="11" t="n"/>
      <c r="B466" s="12" t="n"/>
      <c r="C466" s="13" t="n"/>
      <c r="D466" s="14" t="n"/>
      <c r="E466" s="13" t="n"/>
      <c r="F466" s="12" t="n"/>
      <c r="G466" s="14" t="n"/>
      <c r="H466" s="13" t="n"/>
      <c r="I466" s="13" t="n"/>
      <c r="J466" s="12" t="n"/>
      <c r="K466" s="13" t="n"/>
      <c r="L466" s="13" t="n"/>
      <c r="M466" s="13" t="n"/>
      <c r="N466" s="12" t="n"/>
      <c r="O466" s="13" t="n"/>
      <c r="P466" s="13">
        <f>IF(F466="","",IF(COUNTIF('원료수불부'!$B$4:$B$503,F466)=0,"수불부에 없음",""))</f>
        <v/>
      </c>
      <c r="Q466" s="12" t="n"/>
    </row>
    <row r="467">
      <c r="A467" s="11" t="n"/>
      <c r="B467" s="12" t="n"/>
      <c r="C467" s="13" t="n"/>
      <c r="D467" s="14" t="n"/>
      <c r="E467" s="13" t="n"/>
      <c r="F467" s="12" t="n"/>
      <c r="G467" s="14" t="n"/>
      <c r="H467" s="13" t="n"/>
      <c r="I467" s="13" t="n"/>
      <c r="J467" s="12" t="n"/>
      <c r="K467" s="13" t="n"/>
      <c r="L467" s="13" t="n"/>
      <c r="M467" s="13" t="n"/>
      <c r="N467" s="12" t="n"/>
      <c r="O467" s="13" t="n"/>
      <c r="P467" s="13">
        <f>IF(F467="","",IF(COUNTIF('원료수불부'!$B$4:$B$503,F467)=0,"수불부에 없음",""))</f>
        <v/>
      </c>
      <c r="Q467" s="12" t="n"/>
    </row>
    <row r="468">
      <c r="A468" s="11" t="n"/>
      <c r="B468" s="12" t="n"/>
      <c r="C468" s="13" t="n"/>
      <c r="D468" s="14" t="n"/>
      <c r="E468" s="13" t="n"/>
      <c r="F468" s="12" t="n"/>
      <c r="G468" s="14" t="n"/>
      <c r="H468" s="13" t="n"/>
      <c r="I468" s="13" t="n"/>
      <c r="J468" s="12" t="n"/>
      <c r="K468" s="13" t="n"/>
      <c r="L468" s="13" t="n"/>
      <c r="M468" s="13" t="n"/>
      <c r="N468" s="12" t="n"/>
      <c r="O468" s="13" t="n"/>
      <c r="P468" s="13">
        <f>IF(F468="","",IF(COUNTIF('원료수불부'!$B$4:$B$503,F468)=0,"수불부에 없음",""))</f>
        <v/>
      </c>
      <c r="Q468" s="12" t="n"/>
    </row>
    <row r="469">
      <c r="A469" s="11" t="n"/>
      <c r="B469" s="12" t="n"/>
      <c r="C469" s="13" t="n"/>
      <c r="D469" s="14" t="n"/>
      <c r="E469" s="13" t="n"/>
      <c r="F469" s="12" t="n"/>
      <c r="G469" s="14" t="n"/>
      <c r="H469" s="13" t="n"/>
      <c r="I469" s="13" t="n"/>
      <c r="J469" s="12" t="n"/>
      <c r="K469" s="13" t="n"/>
      <c r="L469" s="13" t="n"/>
      <c r="M469" s="13" t="n"/>
      <c r="N469" s="12" t="n"/>
      <c r="O469" s="13" t="n"/>
      <c r="P469" s="13">
        <f>IF(F469="","",IF(COUNTIF('원료수불부'!$B$4:$B$503,F469)=0,"수불부에 없음",""))</f>
        <v/>
      </c>
      <c r="Q469" s="12" t="n"/>
    </row>
    <row r="470">
      <c r="A470" s="11" t="n"/>
      <c r="B470" s="12" t="n"/>
      <c r="C470" s="13" t="n"/>
      <c r="D470" s="14" t="n"/>
      <c r="E470" s="13" t="n"/>
      <c r="F470" s="12" t="n"/>
      <c r="G470" s="14" t="n"/>
      <c r="H470" s="13" t="n"/>
      <c r="I470" s="13" t="n"/>
      <c r="J470" s="12" t="n"/>
      <c r="K470" s="13" t="n"/>
      <c r="L470" s="13" t="n"/>
      <c r="M470" s="13" t="n"/>
      <c r="N470" s="12" t="n"/>
      <c r="O470" s="13" t="n"/>
      <c r="P470" s="13">
        <f>IF(F470="","",IF(COUNTIF('원료수불부'!$B$4:$B$503,F470)=0,"수불부에 없음",""))</f>
        <v/>
      </c>
      <c r="Q470" s="12" t="n"/>
    </row>
    <row r="471">
      <c r="A471" s="11" t="n"/>
      <c r="B471" s="12" t="n"/>
      <c r="C471" s="13" t="n"/>
      <c r="D471" s="14" t="n"/>
      <c r="E471" s="13" t="n"/>
      <c r="F471" s="12" t="n"/>
      <c r="G471" s="14" t="n"/>
      <c r="H471" s="13" t="n"/>
      <c r="I471" s="13" t="n"/>
      <c r="J471" s="12" t="n"/>
      <c r="K471" s="13" t="n"/>
      <c r="L471" s="13" t="n"/>
      <c r="M471" s="13" t="n"/>
      <c r="N471" s="12" t="n"/>
      <c r="O471" s="13" t="n"/>
      <c r="P471" s="13">
        <f>IF(F471="","",IF(COUNTIF('원료수불부'!$B$4:$B$503,F471)=0,"수불부에 없음",""))</f>
        <v/>
      </c>
      <c r="Q471" s="12" t="n"/>
    </row>
    <row r="472">
      <c r="A472" s="11" t="n"/>
      <c r="B472" s="12" t="n"/>
      <c r="C472" s="13" t="n"/>
      <c r="D472" s="14" t="n"/>
      <c r="E472" s="13" t="n"/>
      <c r="F472" s="12" t="n"/>
      <c r="G472" s="14" t="n"/>
      <c r="H472" s="13" t="n"/>
      <c r="I472" s="13" t="n"/>
      <c r="J472" s="12" t="n"/>
      <c r="K472" s="13" t="n"/>
      <c r="L472" s="13" t="n"/>
      <c r="M472" s="13" t="n"/>
      <c r="N472" s="12" t="n"/>
      <c r="O472" s="13" t="n"/>
      <c r="P472" s="13">
        <f>IF(F472="","",IF(COUNTIF('원료수불부'!$B$4:$B$503,F472)=0,"수불부에 없음",""))</f>
        <v/>
      </c>
      <c r="Q472" s="12" t="n"/>
    </row>
    <row r="473">
      <c r="A473" s="11" t="n"/>
      <c r="B473" s="12" t="n"/>
      <c r="C473" s="13" t="n"/>
      <c r="D473" s="14" t="n"/>
      <c r="E473" s="13" t="n"/>
      <c r="F473" s="12" t="n"/>
      <c r="G473" s="14" t="n"/>
      <c r="H473" s="13" t="n"/>
      <c r="I473" s="13" t="n"/>
      <c r="J473" s="12" t="n"/>
      <c r="K473" s="13" t="n"/>
      <c r="L473" s="13" t="n"/>
      <c r="M473" s="13" t="n"/>
      <c r="N473" s="12" t="n"/>
      <c r="O473" s="13" t="n"/>
      <c r="P473" s="13">
        <f>IF(F473="","",IF(COUNTIF('원료수불부'!$B$4:$B$503,F473)=0,"수불부에 없음",""))</f>
        <v/>
      </c>
      <c r="Q473" s="12" t="n"/>
    </row>
    <row r="474">
      <c r="A474" s="11" t="n"/>
      <c r="B474" s="12" t="n"/>
      <c r="C474" s="13" t="n"/>
      <c r="D474" s="14" t="n"/>
      <c r="E474" s="13" t="n"/>
      <c r="F474" s="12" t="n"/>
      <c r="G474" s="14" t="n"/>
      <c r="H474" s="13" t="n"/>
      <c r="I474" s="13" t="n"/>
      <c r="J474" s="12" t="n"/>
      <c r="K474" s="13" t="n"/>
      <c r="L474" s="13" t="n"/>
      <c r="M474" s="13" t="n"/>
      <c r="N474" s="12" t="n"/>
      <c r="O474" s="13" t="n"/>
      <c r="P474" s="13">
        <f>IF(F474="","",IF(COUNTIF('원료수불부'!$B$4:$B$503,F474)=0,"수불부에 없음",""))</f>
        <v/>
      </c>
      <c r="Q474" s="12" t="n"/>
    </row>
    <row r="475">
      <c r="A475" s="11" t="n"/>
      <c r="B475" s="12" t="n"/>
      <c r="C475" s="13" t="n"/>
      <c r="D475" s="14" t="n"/>
      <c r="E475" s="13" t="n"/>
      <c r="F475" s="12" t="n"/>
      <c r="G475" s="14" t="n"/>
      <c r="H475" s="13" t="n"/>
      <c r="I475" s="13" t="n"/>
      <c r="J475" s="12" t="n"/>
      <c r="K475" s="13" t="n"/>
      <c r="L475" s="13" t="n"/>
      <c r="M475" s="13" t="n"/>
      <c r="N475" s="12" t="n"/>
      <c r="O475" s="13" t="n"/>
      <c r="P475" s="13">
        <f>IF(F475="","",IF(COUNTIF('원료수불부'!$B$4:$B$503,F475)=0,"수불부에 없음",""))</f>
        <v/>
      </c>
      <c r="Q475" s="12" t="n"/>
    </row>
    <row r="476">
      <c r="A476" s="11" t="n"/>
      <c r="B476" s="12" t="n"/>
      <c r="C476" s="13" t="n"/>
      <c r="D476" s="14" t="n"/>
      <c r="E476" s="13" t="n"/>
      <c r="F476" s="12" t="n"/>
      <c r="G476" s="14" t="n"/>
      <c r="H476" s="13" t="n"/>
      <c r="I476" s="13" t="n"/>
      <c r="J476" s="12" t="n"/>
      <c r="K476" s="13" t="n"/>
      <c r="L476" s="13" t="n"/>
      <c r="M476" s="13" t="n"/>
      <c r="N476" s="12" t="n"/>
      <c r="O476" s="13" t="n"/>
      <c r="P476" s="13">
        <f>IF(F476="","",IF(COUNTIF('원료수불부'!$B$4:$B$503,F476)=0,"수불부에 없음",""))</f>
        <v/>
      </c>
      <c r="Q476" s="12" t="n"/>
    </row>
    <row r="477">
      <c r="A477" s="11" t="n"/>
      <c r="B477" s="12" t="n"/>
      <c r="C477" s="13" t="n"/>
      <c r="D477" s="14" t="n"/>
      <c r="E477" s="13" t="n"/>
      <c r="F477" s="12" t="n"/>
      <c r="G477" s="14" t="n"/>
      <c r="H477" s="13" t="n"/>
      <c r="I477" s="13" t="n"/>
      <c r="J477" s="12" t="n"/>
      <c r="K477" s="13" t="n"/>
      <c r="L477" s="13" t="n"/>
      <c r="M477" s="13" t="n"/>
      <c r="N477" s="12" t="n"/>
      <c r="O477" s="13" t="n"/>
      <c r="P477" s="13">
        <f>IF(F477="","",IF(COUNTIF('원료수불부'!$B$4:$B$503,F477)=0,"수불부에 없음",""))</f>
        <v/>
      </c>
      <c r="Q477" s="12" t="n"/>
    </row>
    <row r="478">
      <c r="A478" s="11" t="n"/>
      <c r="B478" s="12" t="n"/>
      <c r="C478" s="13" t="n"/>
      <c r="D478" s="14" t="n"/>
      <c r="E478" s="13" t="n"/>
      <c r="F478" s="12" t="n"/>
      <c r="G478" s="14" t="n"/>
      <c r="H478" s="13" t="n"/>
      <c r="I478" s="13" t="n"/>
      <c r="J478" s="12" t="n"/>
      <c r="K478" s="13" t="n"/>
      <c r="L478" s="13" t="n"/>
      <c r="M478" s="13" t="n"/>
      <c r="N478" s="12" t="n"/>
      <c r="O478" s="13" t="n"/>
      <c r="P478" s="13">
        <f>IF(F478="","",IF(COUNTIF('원료수불부'!$B$4:$B$503,F478)=0,"수불부에 없음",""))</f>
        <v/>
      </c>
      <c r="Q478" s="12" t="n"/>
    </row>
    <row r="479">
      <c r="A479" s="11" t="n"/>
      <c r="B479" s="12" t="n"/>
      <c r="C479" s="13" t="n"/>
      <c r="D479" s="14" t="n"/>
      <c r="E479" s="13" t="n"/>
      <c r="F479" s="12" t="n"/>
      <c r="G479" s="14" t="n"/>
      <c r="H479" s="13" t="n"/>
      <c r="I479" s="13" t="n"/>
      <c r="J479" s="12" t="n"/>
      <c r="K479" s="13" t="n"/>
      <c r="L479" s="13" t="n"/>
      <c r="M479" s="13" t="n"/>
      <c r="N479" s="12" t="n"/>
      <c r="O479" s="13" t="n"/>
      <c r="P479" s="13">
        <f>IF(F479="","",IF(COUNTIF('원료수불부'!$B$4:$B$503,F479)=0,"수불부에 없음",""))</f>
        <v/>
      </c>
      <c r="Q479" s="12" t="n"/>
    </row>
    <row r="480">
      <c r="A480" s="11" t="n"/>
      <c r="B480" s="12" t="n"/>
      <c r="C480" s="13" t="n"/>
      <c r="D480" s="14" t="n"/>
      <c r="E480" s="13" t="n"/>
      <c r="F480" s="12" t="n"/>
      <c r="G480" s="14" t="n"/>
      <c r="H480" s="13" t="n"/>
      <c r="I480" s="13" t="n"/>
      <c r="J480" s="12" t="n"/>
      <c r="K480" s="13" t="n"/>
      <c r="L480" s="13" t="n"/>
      <c r="M480" s="13" t="n"/>
      <c r="N480" s="12" t="n"/>
      <c r="O480" s="13" t="n"/>
      <c r="P480" s="13">
        <f>IF(F480="","",IF(COUNTIF('원료수불부'!$B$4:$B$503,F480)=0,"수불부에 없음",""))</f>
        <v/>
      </c>
      <c r="Q480" s="12" t="n"/>
    </row>
    <row r="481">
      <c r="A481" s="11" t="n"/>
      <c r="B481" s="12" t="n"/>
      <c r="C481" s="13" t="n"/>
      <c r="D481" s="14" t="n"/>
      <c r="E481" s="13" t="n"/>
      <c r="F481" s="12" t="n"/>
      <c r="G481" s="14" t="n"/>
      <c r="H481" s="13" t="n"/>
      <c r="I481" s="13" t="n"/>
      <c r="J481" s="12" t="n"/>
      <c r="K481" s="13" t="n"/>
      <c r="L481" s="13" t="n"/>
      <c r="M481" s="13" t="n"/>
      <c r="N481" s="12" t="n"/>
      <c r="O481" s="13" t="n"/>
      <c r="P481" s="13">
        <f>IF(F481="","",IF(COUNTIF('원료수불부'!$B$4:$B$503,F481)=0,"수불부에 없음",""))</f>
        <v/>
      </c>
      <c r="Q481" s="12" t="n"/>
    </row>
    <row r="482">
      <c r="A482" s="11" t="n"/>
      <c r="B482" s="12" t="n"/>
      <c r="C482" s="13" t="n"/>
      <c r="D482" s="14" t="n"/>
      <c r="E482" s="13" t="n"/>
      <c r="F482" s="12" t="n"/>
      <c r="G482" s="14" t="n"/>
      <c r="H482" s="13" t="n"/>
      <c r="I482" s="13" t="n"/>
      <c r="J482" s="12" t="n"/>
      <c r="K482" s="13" t="n"/>
      <c r="L482" s="13" t="n"/>
      <c r="M482" s="13" t="n"/>
      <c r="N482" s="12" t="n"/>
      <c r="O482" s="13" t="n"/>
      <c r="P482" s="13">
        <f>IF(F482="","",IF(COUNTIF('원료수불부'!$B$4:$B$503,F482)=0,"수불부에 없음",""))</f>
        <v/>
      </c>
      <c r="Q482" s="12" t="n"/>
    </row>
    <row r="483">
      <c r="A483" s="11" t="n"/>
      <c r="B483" s="12" t="n"/>
      <c r="C483" s="13" t="n"/>
      <c r="D483" s="14" t="n"/>
      <c r="E483" s="13" t="n"/>
      <c r="F483" s="12" t="n"/>
      <c r="G483" s="14" t="n"/>
      <c r="H483" s="13" t="n"/>
      <c r="I483" s="13" t="n"/>
      <c r="J483" s="12" t="n"/>
      <c r="K483" s="13" t="n"/>
      <c r="L483" s="13" t="n"/>
      <c r="M483" s="13" t="n"/>
      <c r="N483" s="12" t="n"/>
      <c r="O483" s="13" t="n"/>
      <c r="P483" s="13">
        <f>IF(F483="","",IF(COUNTIF('원료수불부'!$B$4:$B$503,F483)=0,"수불부에 없음",""))</f>
        <v/>
      </c>
      <c r="Q483" s="12" t="n"/>
    </row>
    <row r="484">
      <c r="A484" s="11" t="n"/>
      <c r="B484" s="12" t="n"/>
      <c r="C484" s="13" t="n"/>
      <c r="D484" s="14" t="n"/>
      <c r="E484" s="13" t="n"/>
      <c r="F484" s="12" t="n"/>
      <c r="G484" s="14" t="n"/>
      <c r="H484" s="13" t="n"/>
      <c r="I484" s="13" t="n"/>
      <c r="J484" s="12" t="n"/>
      <c r="K484" s="13" t="n"/>
      <c r="L484" s="13" t="n"/>
      <c r="M484" s="13" t="n"/>
      <c r="N484" s="12" t="n"/>
      <c r="O484" s="13" t="n"/>
      <c r="P484" s="13">
        <f>IF(F484="","",IF(COUNTIF('원료수불부'!$B$4:$B$503,F484)=0,"수불부에 없음",""))</f>
        <v/>
      </c>
      <c r="Q484" s="12" t="n"/>
    </row>
    <row r="485">
      <c r="A485" s="11" t="n"/>
      <c r="B485" s="12" t="n"/>
      <c r="C485" s="13" t="n"/>
      <c r="D485" s="14" t="n"/>
      <c r="E485" s="13" t="n"/>
      <c r="F485" s="12" t="n"/>
      <c r="G485" s="14" t="n"/>
      <c r="H485" s="13" t="n"/>
      <c r="I485" s="13" t="n"/>
      <c r="J485" s="12" t="n"/>
      <c r="K485" s="13" t="n"/>
      <c r="L485" s="13" t="n"/>
      <c r="M485" s="13" t="n"/>
      <c r="N485" s="12" t="n"/>
      <c r="O485" s="13" t="n"/>
      <c r="P485" s="13">
        <f>IF(F485="","",IF(COUNTIF('원료수불부'!$B$4:$B$503,F485)=0,"수불부에 없음",""))</f>
        <v/>
      </c>
      <c r="Q485" s="12" t="n"/>
    </row>
    <row r="486">
      <c r="A486" s="11" t="n"/>
      <c r="B486" s="12" t="n"/>
      <c r="C486" s="13" t="n"/>
      <c r="D486" s="14" t="n"/>
      <c r="E486" s="13" t="n"/>
      <c r="F486" s="12" t="n"/>
      <c r="G486" s="14" t="n"/>
      <c r="H486" s="13" t="n"/>
      <c r="I486" s="13" t="n"/>
      <c r="J486" s="12" t="n"/>
      <c r="K486" s="13" t="n"/>
      <c r="L486" s="13" t="n"/>
      <c r="M486" s="13" t="n"/>
      <c r="N486" s="12" t="n"/>
      <c r="O486" s="13" t="n"/>
      <c r="P486" s="13">
        <f>IF(F486="","",IF(COUNTIF('원료수불부'!$B$4:$B$503,F486)=0,"수불부에 없음",""))</f>
        <v/>
      </c>
      <c r="Q486" s="12" t="n"/>
    </row>
    <row r="487">
      <c r="A487" s="11" t="n"/>
      <c r="B487" s="12" t="n"/>
      <c r="C487" s="13" t="n"/>
      <c r="D487" s="14" t="n"/>
      <c r="E487" s="13" t="n"/>
      <c r="F487" s="12" t="n"/>
      <c r="G487" s="14" t="n"/>
      <c r="H487" s="13" t="n"/>
      <c r="I487" s="13" t="n"/>
      <c r="J487" s="12" t="n"/>
      <c r="K487" s="13" t="n"/>
      <c r="L487" s="13" t="n"/>
      <c r="M487" s="13" t="n"/>
      <c r="N487" s="12" t="n"/>
      <c r="O487" s="13" t="n"/>
      <c r="P487" s="13">
        <f>IF(F487="","",IF(COUNTIF('원료수불부'!$B$4:$B$503,F487)=0,"수불부에 없음",""))</f>
        <v/>
      </c>
      <c r="Q487" s="12" t="n"/>
    </row>
    <row r="488">
      <c r="A488" s="11" t="n"/>
      <c r="B488" s="12" t="n"/>
      <c r="C488" s="13" t="n"/>
      <c r="D488" s="14" t="n"/>
      <c r="E488" s="13" t="n"/>
      <c r="F488" s="12" t="n"/>
      <c r="G488" s="14" t="n"/>
      <c r="H488" s="13" t="n"/>
      <c r="I488" s="13" t="n"/>
      <c r="J488" s="12" t="n"/>
      <c r="K488" s="13" t="n"/>
      <c r="L488" s="13" t="n"/>
      <c r="M488" s="13" t="n"/>
      <c r="N488" s="12" t="n"/>
      <c r="O488" s="13" t="n"/>
      <c r="P488" s="13">
        <f>IF(F488="","",IF(COUNTIF('원료수불부'!$B$4:$B$503,F488)=0,"수불부에 없음",""))</f>
        <v/>
      </c>
      <c r="Q488" s="12" t="n"/>
    </row>
    <row r="489">
      <c r="A489" s="11" t="n"/>
      <c r="B489" s="12" t="n"/>
      <c r="C489" s="13" t="n"/>
      <c r="D489" s="14" t="n"/>
      <c r="E489" s="13" t="n"/>
      <c r="F489" s="12" t="n"/>
      <c r="G489" s="14" t="n"/>
      <c r="H489" s="13" t="n"/>
      <c r="I489" s="13" t="n"/>
      <c r="J489" s="12" t="n"/>
      <c r="K489" s="13" t="n"/>
      <c r="L489" s="13" t="n"/>
      <c r="M489" s="13" t="n"/>
      <c r="N489" s="12" t="n"/>
      <c r="O489" s="13" t="n"/>
      <c r="P489" s="13">
        <f>IF(F489="","",IF(COUNTIF('원료수불부'!$B$4:$B$503,F489)=0,"수불부에 없음",""))</f>
        <v/>
      </c>
      <c r="Q489" s="12" t="n"/>
    </row>
    <row r="490">
      <c r="A490" s="11" t="n"/>
      <c r="B490" s="12" t="n"/>
      <c r="C490" s="13" t="n"/>
      <c r="D490" s="14" t="n"/>
      <c r="E490" s="13" t="n"/>
      <c r="F490" s="12" t="n"/>
      <c r="G490" s="14" t="n"/>
      <c r="H490" s="13" t="n"/>
      <c r="I490" s="13" t="n"/>
      <c r="J490" s="12" t="n"/>
      <c r="K490" s="13" t="n"/>
      <c r="L490" s="13" t="n"/>
      <c r="M490" s="13" t="n"/>
      <c r="N490" s="12" t="n"/>
      <c r="O490" s="13" t="n"/>
      <c r="P490" s="13">
        <f>IF(F490="","",IF(COUNTIF('원료수불부'!$B$4:$B$503,F490)=0,"수불부에 없음",""))</f>
        <v/>
      </c>
      <c r="Q490" s="12" t="n"/>
    </row>
    <row r="491">
      <c r="A491" s="11" t="n"/>
      <c r="B491" s="12" t="n"/>
      <c r="C491" s="13" t="n"/>
      <c r="D491" s="14" t="n"/>
      <c r="E491" s="13" t="n"/>
      <c r="F491" s="12" t="n"/>
      <c r="G491" s="14" t="n"/>
      <c r="H491" s="13" t="n"/>
      <c r="I491" s="13" t="n"/>
      <c r="J491" s="12" t="n"/>
      <c r="K491" s="13" t="n"/>
      <c r="L491" s="13" t="n"/>
      <c r="M491" s="13" t="n"/>
      <c r="N491" s="12" t="n"/>
      <c r="O491" s="13" t="n"/>
      <c r="P491" s="13">
        <f>IF(F491="","",IF(COUNTIF('원료수불부'!$B$4:$B$503,F491)=0,"수불부에 없음",""))</f>
        <v/>
      </c>
      <c r="Q491" s="12" t="n"/>
    </row>
    <row r="492">
      <c r="A492" s="11" t="n"/>
      <c r="B492" s="12" t="n"/>
      <c r="C492" s="13" t="n"/>
      <c r="D492" s="14" t="n"/>
      <c r="E492" s="13" t="n"/>
      <c r="F492" s="12" t="n"/>
      <c r="G492" s="14" t="n"/>
      <c r="H492" s="13" t="n"/>
      <c r="I492" s="13" t="n"/>
      <c r="J492" s="12" t="n"/>
      <c r="K492" s="13" t="n"/>
      <c r="L492" s="13" t="n"/>
      <c r="M492" s="13" t="n"/>
      <c r="N492" s="12" t="n"/>
      <c r="O492" s="13" t="n"/>
      <c r="P492" s="13">
        <f>IF(F492="","",IF(COUNTIF('원료수불부'!$B$4:$B$503,F492)=0,"수불부에 없음",""))</f>
        <v/>
      </c>
      <c r="Q492" s="12" t="n"/>
    </row>
    <row r="493">
      <c r="A493" s="11" t="n"/>
      <c r="B493" s="12" t="n"/>
      <c r="C493" s="13" t="n"/>
      <c r="D493" s="14" t="n"/>
      <c r="E493" s="13" t="n"/>
      <c r="F493" s="12" t="n"/>
      <c r="G493" s="14" t="n"/>
      <c r="H493" s="13" t="n"/>
      <c r="I493" s="13" t="n"/>
      <c r="J493" s="12" t="n"/>
      <c r="K493" s="13" t="n"/>
      <c r="L493" s="13" t="n"/>
      <c r="M493" s="13" t="n"/>
      <c r="N493" s="12" t="n"/>
      <c r="O493" s="13" t="n"/>
      <c r="P493" s="13">
        <f>IF(F493="","",IF(COUNTIF('원료수불부'!$B$4:$B$503,F493)=0,"수불부에 없음",""))</f>
        <v/>
      </c>
      <c r="Q493" s="12" t="n"/>
    </row>
    <row r="494">
      <c r="A494" s="11" t="n"/>
      <c r="B494" s="12" t="n"/>
      <c r="C494" s="13" t="n"/>
      <c r="D494" s="14" t="n"/>
      <c r="E494" s="13" t="n"/>
      <c r="F494" s="12" t="n"/>
      <c r="G494" s="14" t="n"/>
      <c r="H494" s="13" t="n"/>
      <c r="I494" s="13" t="n"/>
      <c r="J494" s="12" t="n"/>
      <c r="K494" s="13" t="n"/>
      <c r="L494" s="13" t="n"/>
      <c r="M494" s="13" t="n"/>
      <c r="N494" s="12" t="n"/>
      <c r="O494" s="13" t="n"/>
      <c r="P494" s="13">
        <f>IF(F494="","",IF(COUNTIF('원료수불부'!$B$4:$B$503,F494)=0,"수불부에 없음",""))</f>
        <v/>
      </c>
      <c r="Q494" s="12" t="n"/>
    </row>
    <row r="495">
      <c r="A495" s="11" t="n"/>
      <c r="B495" s="12" t="n"/>
      <c r="C495" s="13" t="n"/>
      <c r="D495" s="14" t="n"/>
      <c r="E495" s="13" t="n"/>
      <c r="F495" s="12" t="n"/>
      <c r="G495" s="14" t="n"/>
      <c r="H495" s="13" t="n"/>
      <c r="I495" s="13" t="n"/>
      <c r="J495" s="12" t="n"/>
      <c r="K495" s="13" t="n"/>
      <c r="L495" s="13" t="n"/>
      <c r="M495" s="13" t="n"/>
      <c r="N495" s="12" t="n"/>
      <c r="O495" s="13" t="n"/>
      <c r="P495" s="13">
        <f>IF(F495="","",IF(COUNTIF('원료수불부'!$B$4:$B$503,F495)=0,"수불부에 없음",""))</f>
        <v/>
      </c>
      <c r="Q495" s="12" t="n"/>
    </row>
    <row r="496">
      <c r="A496" s="11" t="n"/>
      <c r="B496" s="12" t="n"/>
      <c r="C496" s="13" t="n"/>
      <c r="D496" s="14" t="n"/>
      <c r="E496" s="13" t="n"/>
      <c r="F496" s="12" t="n"/>
      <c r="G496" s="14" t="n"/>
      <c r="H496" s="13" t="n"/>
      <c r="I496" s="13" t="n"/>
      <c r="J496" s="12" t="n"/>
      <c r="K496" s="13" t="n"/>
      <c r="L496" s="13" t="n"/>
      <c r="M496" s="13" t="n"/>
      <c r="N496" s="12" t="n"/>
      <c r="O496" s="13" t="n"/>
      <c r="P496" s="13">
        <f>IF(F496="","",IF(COUNTIF('원료수불부'!$B$4:$B$503,F496)=0,"수불부에 없음",""))</f>
        <v/>
      </c>
      <c r="Q496" s="12" t="n"/>
    </row>
    <row r="497">
      <c r="A497" s="11" t="n"/>
      <c r="B497" s="12" t="n"/>
      <c r="C497" s="13" t="n"/>
      <c r="D497" s="14" t="n"/>
      <c r="E497" s="13" t="n"/>
      <c r="F497" s="12" t="n"/>
      <c r="G497" s="14" t="n"/>
      <c r="H497" s="13" t="n"/>
      <c r="I497" s="13" t="n"/>
      <c r="J497" s="12" t="n"/>
      <c r="K497" s="13" t="n"/>
      <c r="L497" s="13" t="n"/>
      <c r="M497" s="13" t="n"/>
      <c r="N497" s="12" t="n"/>
      <c r="O497" s="13" t="n"/>
      <c r="P497" s="13">
        <f>IF(F497="","",IF(COUNTIF('원료수불부'!$B$4:$B$503,F497)=0,"수불부에 없음",""))</f>
        <v/>
      </c>
      <c r="Q497" s="12" t="n"/>
    </row>
    <row r="498">
      <c r="A498" s="11" t="n"/>
      <c r="B498" s="12" t="n"/>
      <c r="C498" s="13" t="n"/>
      <c r="D498" s="14" t="n"/>
      <c r="E498" s="13" t="n"/>
      <c r="F498" s="12" t="n"/>
      <c r="G498" s="14" t="n"/>
      <c r="H498" s="13" t="n"/>
      <c r="I498" s="13" t="n"/>
      <c r="J498" s="12" t="n"/>
      <c r="K498" s="13" t="n"/>
      <c r="L498" s="13" t="n"/>
      <c r="M498" s="13" t="n"/>
      <c r="N498" s="12" t="n"/>
      <c r="O498" s="13" t="n"/>
      <c r="P498" s="13">
        <f>IF(F498="","",IF(COUNTIF('원료수불부'!$B$4:$B$503,F498)=0,"수불부에 없음",""))</f>
        <v/>
      </c>
      <c r="Q498" s="12" t="n"/>
    </row>
    <row r="499">
      <c r="A499" s="11" t="n"/>
      <c r="B499" s="12" t="n"/>
      <c r="C499" s="13" t="n"/>
      <c r="D499" s="14" t="n"/>
      <c r="E499" s="13" t="n"/>
      <c r="F499" s="12" t="n"/>
      <c r="G499" s="14" t="n"/>
      <c r="H499" s="13" t="n"/>
      <c r="I499" s="13" t="n"/>
      <c r="J499" s="12" t="n"/>
      <c r="K499" s="13" t="n"/>
      <c r="L499" s="13" t="n"/>
      <c r="M499" s="13" t="n"/>
      <c r="N499" s="12" t="n"/>
      <c r="O499" s="13" t="n"/>
      <c r="P499" s="13">
        <f>IF(F499="","",IF(COUNTIF('원료수불부'!$B$4:$B$503,F499)=0,"수불부에 없음",""))</f>
        <v/>
      </c>
      <c r="Q499" s="12" t="n"/>
    </row>
    <row r="500">
      <c r="A500" s="11" t="n"/>
      <c r="B500" s="12" t="n"/>
      <c r="C500" s="13" t="n"/>
      <c r="D500" s="14" t="n"/>
      <c r="E500" s="13" t="n"/>
      <c r="F500" s="12" t="n"/>
      <c r="G500" s="14" t="n"/>
      <c r="H500" s="13" t="n"/>
      <c r="I500" s="13" t="n"/>
      <c r="J500" s="12" t="n"/>
      <c r="K500" s="13" t="n"/>
      <c r="L500" s="13" t="n"/>
      <c r="M500" s="13" t="n"/>
      <c r="N500" s="12" t="n"/>
      <c r="O500" s="13" t="n"/>
      <c r="P500" s="13">
        <f>IF(F500="","",IF(COUNTIF('원료수불부'!$B$4:$B$503,F500)=0,"수불부에 없음",""))</f>
        <v/>
      </c>
      <c r="Q500" s="12" t="n"/>
    </row>
    <row r="501">
      <c r="A501" s="11" t="n"/>
      <c r="B501" s="12" t="n"/>
      <c r="C501" s="13" t="n"/>
      <c r="D501" s="14" t="n"/>
      <c r="E501" s="13" t="n"/>
      <c r="F501" s="12" t="n"/>
      <c r="G501" s="14" t="n"/>
      <c r="H501" s="13" t="n"/>
      <c r="I501" s="13" t="n"/>
      <c r="J501" s="12" t="n"/>
      <c r="K501" s="13" t="n"/>
      <c r="L501" s="13" t="n"/>
      <c r="M501" s="13" t="n"/>
      <c r="N501" s="12" t="n"/>
      <c r="O501" s="13" t="n"/>
      <c r="P501" s="13">
        <f>IF(F501="","",IF(COUNTIF('원료수불부'!$B$4:$B$503,F501)=0,"수불부에 없음",""))</f>
        <v/>
      </c>
      <c r="Q501" s="12" t="n"/>
    </row>
    <row r="502">
      <c r="A502" s="11" t="n"/>
      <c r="B502" s="12" t="n"/>
      <c r="C502" s="13" t="n"/>
      <c r="D502" s="14" t="n"/>
      <c r="E502" s="13" t="n"/>
      <c r="F502" s="12" t="n"/>
      <c r="G502" s="14" t="n"/>
      <c r="H502" s="13" t="n"/>
      <c r="I502" s="13" t="n"/>
      <c r="J502" s="12" t="n"/>
      <c r="K502" s="13" t="n"/>
      <c r="L502" s="13" t="n"/>
      <c r="M502" s="13" t="n"/>
      <c r="N502" s="12" t="n"/>
      <c r="O502" s="13" t="n"/>
      <c r="P502" s="13">
        <f>IF(F502="","",IF(COUNTIF('원료수불부'!$B$4:$B$503,F502)=0,"수불부에 없음",""))</f>
        <v/>
      </c>
      <c r="Q502" s="12" t="n"/>
    </row>
    <row r="503">
      <c r="A503" s="11" t="n"/>
      <c r="B503" s="12" t="n"/>
      <c r="C503" s="13" t="n"/>
      <c r="D503" s="14" t="n"/>
      <c r="E503" s="13" t="n"/>
      <c r="F503" s="12" t="n"/>
      <c r="G503" s="14" t="n"/>
      <c r="H503" s="13" t="n"/>
      <c r="I503" s="13" t="n"/>
      <c r="J503" s="12" t="n"/>
      <c r="K503" s="13" t="n"/>
      <c r="L503" s="13" t="n"/>
      <c r="M503" s="13" t="n"/>
      <c r="N503" s="12" t="n"/>
      <c r="O503" s="13" t="n"/>
      <c r="P503" s="13">
        <f>IF(F503="","",IF(COUNTIF('원료수불부'!$B$4:$B$503,F503)=0,"수불부에 없음",""))</f>
        <v/>
      </c>
      <c r="Q503" s="12" t="n"/>
    </row>
  </sheetData>
  <autoFilter ref="A3:Q503"/>
  <mergeCells count="3">
    <mergeCell ref="A1:C1"/>
    <mergeCell ref="C2:Q2"/>
    <mergeCell ref="H1:Q1"/>
  </mergeCells>
  <conditionalFormatting sqref="A4:Q503">
    <cfRule type="expression" priority="1" dxfId="0" stopIfTrue="1">
      <formula>$M4="부적합"</formula>
    </cfRule>
  </conditionalFormatting>
  <conditionalFormatting sqref="P4:P503">
    <cfRule type="expression" priority="2" dxfId="1" stopIfTrue="0">
      <formula>$P4="수불부에 없음"</formula>
    </cfRule>
  </conditionalFormatting>
  <dataValidations count="2">
    <dataValidation sqref="M4:M503" showDropDown="0" showInputMessage="0" showErrorMessage="0" allowBlank="1" type="list">
      <formula1>"적합,부적합"</formula1>
    </dataValidation>
    <dataValidation sqref="F4:F503" showDropDown="0" showInputMessage="0" showErrorMessage="0" allowBlank="1" type="list">
      <formula1>'원료별 재고'!$A$6:$A$65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6" customWidth="1" min="3" max="3"/>
    <col width="9" customWidth="1" min="4" max="4"/>
    <col width="9" customWidth="1" min="5" max="5"/>
    <col width="10" customWidth="1" min="6" max="6"/>
    <col width="10" customWidth="1" min="7" max="7"/>
    <col width="14" customWidth="1" min="8" max="8"/>
    <col width="12" customWidth="1" min="9" max="9"/>
    <col width="11" customWidth="1" min="10" max="10"/>
    <col width="8" customWidth="1" min="11" max="11"/>
    <col width="8" customWidth="1" min="12" max="12"/>
    <col width="18" customWidth="1" min="13" max="13"/>
    <col hidden="1" width="6" customWidth="1" min="14" max="14"/>
  </cols>
  <sheetData>
    <row r="1" ht="30" customHeight="1">
      <c r="A1" s="1" t="inlineStr">
        <is>
          <t>원료수불부</t>
        </is>
      </c>
      <c r="B1" s="2" t="n"/>
      <c r="C1" s="3" t="inlineStr">
        <is>
          <t>재고 음수</t>
        </is>
      </c>
      <c r="D1" s="4">
        <f>COUNTIF($G$4:$G$503,"&lt;0")</f>
        <v/>
      </c>
      <c r="E1" s="6" t="inlineStr">
        <is>
          <t>입고는 직접 적고, 사용량은 '생산·작업일지'에서 같은 날·같은 원료를 더해 자동으로 채웁니다. 재고 = 이월·조정 + 입고 − 사용 (그날까지 누계).</t>
        </is>
      </c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7" t="inlineStr">
        <is>
          <t>합계</t>
        </is>
      </c>
      <c r="B2" s="7">
        <f>SUBTOTAL(103,B4:B503)&amp;"줄"</f>
        <v/>
      </c>
      <c r="C2" s="8" t="inlineStr">
        <is>
          <t>사용만 있는 날도 일자·원료명만 적으면 그날 사용량과 재고가 채워집니다. 같은 날 같은 원료를 두 줄 적으면 사용량은 첫 줄에만 나옵니다.</t>
        </is>
      </c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</row>
    <row r="3" ht="32" customHeight="1">
      <c r="A3" s="10" t="inlineStr">
        <is>
          <t>일자</t>
        </is>
      </c>
      <c r="B3" s="10" t="inlineStr">
        <is>
          <t>원료명</t>
        </is>
      </c>
      <c r="C3" s="10" t="inlineStr">
        <is>
          <t>단위</t>
        </is>
      </c>
      <c r="D3" s="10" t="inlineStr">
        <is>
          <t>이월·조정</t>
        </is>
      </c>
      <c r="E3" s="10" t="inlineStr">
        <is>
          <t>입고량</t>
        </is>
      </c>
      <c r="F3" s="7" t="inlineStr">
        <is>
          <t>사용량(일지 자동)</t>
        </is>
      </c>
      <c r="G3" s="7" t="inlineStr">
        <is>
          <t>재고(자동)</t>
        </is>
      </c>
      <c r="H3" s="10" t="inlineStr">
        <is>
          <t>공급처</t>
        </is>
      </c>
      <c r="I3" s="10" t="inlineStr">
        <is>
          <t>입고 로트</t>
        </is>
      </c>
      <c r="J3" s="10" t="inlineStr">
        <is>
          <t>소비·유통기한</t>
        </is>
      </c>
      <c r="K3" s="10" t="inlineStr">
        <is>
          <t>입고 검수</t>
        </is>
      </c>
      <c r="L3" s="10" t="inlineStr">
        <is>
          <t>확인자</t>
        </is>
      </c>
      <c r="M3" s="10" t="inlineStr">
        <is>
          <t>비고</t>
        </is>
      </c>
      <c r="N3" s="7" t="inlineStr">
        <is>
          <t>원료 순번</t>
        </is>
      </c>
    </row>
    <row r="4">
      <c r="A4" s="11" t="n"/>
      <c r="B4" s="12" t="n"/>
      <c r="C4" s="13" t="n"/>
      <c r="D4" s="14" t="n"/>
      <c r="E4" s="14" t="n"/>
      <c r="F4" s="14">
        <f>IF(OR(A4="",B4=""),"",IF(COUNTIFS(A$4:A4,A4,B$4:B4,B4)&gt;1,"",SUMIFS('생산·작업일지'!$G$4:$G$503,'생산·작업일지'!$F$4:$F$503,B4,'생산·작업일지'!$A$4:$A$503,A4)))</f>
        <v/>
      </c>
      <c r="G4" s="14">
        <f>IF(OR(A4="",B4=""),"",SUMIFS($D$4:$D$503,$B$4:$B$503,B4,$A$4:$A$503,"&lt;="&amp;A4)+SUMIFS($E$4:$E$503,$B$4:$B$503,B4,$A$4:$A$503,"&lt;="&amp;A4)-SUMIFS('생산·작업일지'!$G$4:$G$503,'생산·작업일지'!$F$4:$F$503,B4,'생산·작업일지'!$A$4:$A$503,"&lt;="&amp;A4))</f>
        <v/>
      </c>
      <c r="H4" s="12" t="n"/>
      <c r="I4" s="13" t="n"/>
      <c r="J4" s="11" t="n"/>
      <c r="K4" s="13" t="n"/>
      <c r="L4" s="13" t="n"/>
      <c r="M4" s="12" t="n"/>
      <c r="N4" s="15">
        <f>IF(B4="","",IF(COUNTIF(B$4:B4,B4)=1,MAX(N$3:N3)+1,""))</f>
        <v/>
      </c>
    </row>
    <row r="5">
      <c r="A5" s="11" t="n"/>
      <c r="B5" s="12" t="n"/>
      <c r="C5" s="13" t="n"/>
      <c r="D5" s="14" t="n"/>
      <c r="E5" s="14" t="n"/>
      <c r="F5" s="14">
        <f>IF(OR(A5="",B5=""),"",IF(COUNTIFS(A$4:A5,A5,B$4:B5,B5)&gt;1,"",SUMIFS('생산·작업일지'!$G$4:$G$503,'생산·작업일지'!$F$4:$F$503,B5,'생산·작업일지'!$A$4:$A$503,A5)))</f>
        <v/>
      </c>
      <c r="G5" s="14">
        <f>IF(OR(A5="",B5=""),"",SUMIFS($D$4:$D$503,$B$4:$B$503,B5,$A$4:$A$503,"&lt;="&amp;A5)+SUMIFS($E$4:$E$503,$B$4:$B$503,B5,$A$4:$A$503,"&lt;="&amp;A5)-SUMIFS('생산·작업일지'!$G$4:$G$503,'생산·작업일지'!$F$4:$F$503,B5,'생산·작업일지'!$A$4:$A$503,"&lt;="&amp;A5))</f>
        <v/>
      </c>
      <c r="H5" s="12" t="n"/>
      <c r="I5" s="13" t="n"/>
      <c r="J5" s="11" t="n"/>
      <c r="K5" s="13" t="n"/>
      <c r="L5" s="13" t="n"/>
      <c r="M5" s="12" t="n"/>
      <c r="N5" s="15">
        <f>IF(B5="","",IF(COUNTIF(B$4:B5,B5)=1,MAX(N$3:N4)+1,""))</f>
        <v/>
      </c>
    </row>
    <row r="6">
      <c r="A6" s="11" t="n"/>
      <c r="B6" s="12" t="n"/>
      <c r="C6" s="13" t="n"/>
      <c r="D6" s="14" t="n"/>
      <c r="E6" s="14" t="n"/>
      <c r="F6" s="14">
        <f>IF(OR(A6="",B6=""),"",IF(COUNTIFS(A$4:A6,A6,B$4:B6,B6)&gt;1,"",SUMIFS('생산·작업일지'!$G$4:$G$503,'생산·작업일지'!$F$4:$F$503,B6,'생산·작업일지'!$A$4:$A$503,A6)))</f>
        <v/>
      </c>
      <c r="G6" s="14">
        <f>IF(OR(A6="",B6=""),"",SUMIFS($D$4:$D$503,$B$4:$B$503,B6,$A$4:$A$503,"&lt;="&amp;A6)+SUMIFS($E$4:$E$503,$B$4:$B$503,B6,$A$4:$A$503,"&lt;="&amp;A6)-SUMIFS('생산·작업일지'!$G$4:$G$503,'생산·작업일지'!$F$4:$F$503,B6,'생산·작업일지'!$A$4:$A$503,"&lt;="&amp;A6))</f>
        <v/>
      </c>
      <c r="H6" s="12" t="n"/>
      <c r="I6" s="13" t="n"/>
      <c r="J6" s="11" t="n"/>
      <c r="K6" s="13" t="n"/>
      <c r="L6" s="13" t="n"/>
      <c r="M6" s="12" t="n"/>
      <c r="N6" s="15">
        <f>IF(B6="","",IF(COUNTIF(B$4:B6,B6)=1,MAX(N$3:N5)+1,""))</f>
        <v/>
      </c>
    </row>
    <row r="7">
      <c r="A7" s="11" t="n"/>
      <c r="B7" s="12" t="n"/>
      <c r="C7" s="13" t="n"/>
      <c r="D7" s="14" t="n"/>
      <c r="E7" s="14" t="n"/>
      <c r="F7" s="14">
        <f>IF(OR(A7="",B7=""),"",IF(COUNTIFS(A$4:A7,A7,B$4:B7,B7)&gt;1,"",SUMIFS('생산·작업일지'!$G$4:$G$503,'생산·작업일지'!$F$4:$F$503,B7,'생산·작업일지'!$A$4:$A$503,A7)))</f>
        <v/>
      </c>
      <c r="G7" s="14">
        <f>IF(OR(A7="",B7=""),"",SUMIFS($D$4:$D$503,$B$4:$B$503,B7,$A$4:$A$503,"&lt;="&amp;A7)+SUMIFS($E$4:$E$503,$B$4:$B$503,B7,$A$4:$A$503,"&lt;="&amp;A7)-SUMIFS('생산·작업일지'!$G$4:$G$503,'생산·작업일지'!$F$4:$F$503,B7,'생산·작업일지'!$A$4:$A$503,"&lt;="&amp;A7))</f>
        <v/>
      </c>
      <c r="H7" s="12" t="n"/>
      <c r="I7" s="13" t="n"/>
      <c r="J7" s="11" t="n"/>
      <c r="K7" s="13" t="n"/>
      <c r="L7" s="13" t="n"/>
      <c r="M7" s="12" t="n"/>
      <c r="N7" s="15">
        <f>IF(B7="","",IF(COUNTIF(B$4:B7,B7)=1,MAX(N$3:N6)+1,""))</f>
        <v/>
      </c>
    </row>
    <row r="8">
      <c r="A8" s="11" t="n"/>
      <c r="B8" s="12" t="n"/>
      <c r="C8" s="13" t="n"/>
      <c r="D8" s="14" t="n"/>
      <c r="E8" s="14" t="n"/>
      <c r="F8" s="14">
        <f>IF(OR(A8="",B8=""),"",IF(COUNTIFS(A$4:A8,A8,B$4:B8,B8)&gt;1,"",SUMIFS('생산·작업일지'!$G$4:$G$503,'생산·작업일지'!$F$4:$F$503,B8,'생산·작업일지'!$A$4:$A$503,A8)))</f>
        <v/>
      </c>
      <c r="G8" s="14">
        <f>IF(OR(A8="",B8=""),"",SUMIFS($D$4:$D$503,$B$4:$B$503,B8,$A$4:$A$503,"&lt;="&amp;A8)+SUMIFS($E$4:$E$503,$B$4:$B$503,B8,$A$4:$A$503,"&lt;="&amp;A8)-SUMIFS('생산·작업일지'!$G$4:$G$503,'생산·작업일지'!$F$4:$F$503,B8,'생산·작업일지'!$A$4:$A$503,"&lt;="&amp;A8))</f>
        <v/>
      </c>
      <c r="H8" s="12" t="n"/>
      <c r="I8" s="13" t="n"/>
      <c r="J8" s="11" t="n"/>
      <c r="K8" s="13" t="n"/>
      <c r="L8" s="13" t="n"/>
      <c r="M8" s="12" t="n"/>
      <c r="N8" s="15">
        <f>IF(B8="","",IF(COUNTIF(B$4:B8,B8)=1,MAX(N$3:N7)+1,""))</f>
        <v/>
      </c>
    </row>
    <row r="9">
      <c r="A9" s="11" t="n"/>
      <c r="B9" s="12" t="n"/>
      <c r="C9" s="13" t="n"/>
      <c r="D9" s="14" t="n"/>
      <c r="E9" s="14" t="n"/>
      <c r="F9" s="14">
        <f>IF(OR(A9="",B9=""),"",IF(COUNTIFS(A$4:A9,A9,B$4:B9,B9)&gt;1,"",SUMIFS('생산·작업일지'!$G$4:$G$503,'생산·작업일지'!$F$4:$F$503,B9,'생산·작업일지'!$A$4:$A$503,A9)))</f>
        <v/>
      </c>
      <c r="G9" s="14">
        <f>IF(OR(A9="",B9=""),"",SUMIFS($D$4:$D$503,$B$4:$B$503,B9,$A$4:$A$503,"&lt;="&amp;A9)+SUMIFS($E$4:$E$503,$B$4:$B$503,B9,$A$4:$A$503,"&lt;="&amp;A9)-SUMIFS('생산·작업일지'!$G$4:$G$503,'생산·작업일지'!$F$4:$F$503,B9,'생산·작업일지'!$A$4:$A$503,"&lt;="&amp;A9))</f>
        <v/>
      </c>
      <c r="H9" s="12" t="n"/>
      <c r="I9" s="13" t="n"/>
      <c r="J9" s="11" t="n"/>
      <c r="K9" s="13" t="n"/>
      <c r="L9" s="13" t="n"/>
      <c r="M9" s="12" t="n"/>
      <c r="N9" s="15">
        <f>IF(B9="","",IF(COUNTIF(B$4:B9,B9)=1,MAX(N$3:N8)+1,""))</f>
        <v/>
      </c>
    </row>
    <row r="10">
      <c r="A10" s="11" t="n"/>
      <c r="B10" s="12" t="n"/>
      <c r="C10" s="13" t="n"/>
      <c r="D10" s="14" t="n"/>
      <c r="E10" s="14" t="n"/>
      <c r="F10" s="14">
        <f>IF(OR(A10="",B10=""),"",IF(COUNTIFS(A$4:A10,A10,B$4:B10,B10)&gt;1,"",SUMIFS('생산·작업일지'!$G$4:$G$503,'생산·작업일지'!$F$4:$F$503,B10,'생산·작업일지'!$A$4:$A$503,A10)))</f>
        <v/>
      </c>
      <c r="G10" s="14">
        <f>IF(OR(A10="",B10=""),"",SUMIFS($D$4:$D$503,$B$4:$B$503,B10,$A$4:$A$503,"&lt;="&amp;A10)+SUMIFS($E$4:$E$503,$B$4:$B$503,B10,$A$4:$A$503,"&lt;="&amp;A10)-SUMIFS('생산·작업일지'!$G$4:$G$503,'생산·작업일지'!$F$4:$F$503,B10,'생산·작업일지'!$A$4:$A$503,"&lt;="&amp;A10))</f>
        <v/>
      </c>
      <c r="H10" s="12" t="n"/>
      <c r="I10" s="13" t="n"/>
      <c r="J10" s="11" t="n"/>
      <c r="K10" s="13" t="n"/>
      <c r="L10" s="13" t="n"/>
      <c r="M10" s="12" t="n"/>
      <c r="N10" s="15">
        <f>IF(B10="","",IF(COUNTIF(B$4:B10,B10)=1,MAX(N$3:N9)+1,""))</f>
        <v/>
      </c>
    </row>
    <row r="11">
      <c r="A11" s="11" t="n"/>
      <c r="B11" s="12" t="n"/>
      <c r="C11" s="13" t="n"/>
      <c r="D11" s="14" t="n"/>
      <c r="E11" s="14" t="n"/>
      <c r="F11" s="14">
        <f>IF(OR(A11="",B11=""),"",IF(COUNTIFS(A$4:A11,A11,B$4:B11,B11)&gt;1,"",SUMIFS('생산·작업일지'!$G$4:$G$503,'생산·작업일지'!$F$4:$F$503,B11,'생산·작업일지'!$A$4:$A$503,A11)))</f>
        <v/>
      </c>
      <c r="G11" s="14">
        <f>IF(OR(A11="",B11=""),"",SUMIFS($D$4:$D$503,$B$4:$B$503,B11,$A$4:$A$503,"&lt;="&amp;A11)+SUMIFS($E$4:$E$503,$B$4:$B$503,B11,$A$4:$A$503,"&lt;="&amp;A11)-SUMIFS('생산·작업일지'!$G$4:$G$503,'생산·작업일지'!$F$4:$F$503,B11,'생산·작업일지'!$A$4:$A$503,"&lt;="&amp;A11))</f>
        <v/>
      </c>
      <c r="H11" s="12" t="n"/>
      <c r="I11" s="13" t="n"/>
      <c r="J11" s="11" t="n"/>
      <c r="K11" s="13" t="n"/>
      <c r="L11" s="13" t="n"/>
      <c r="M11" s="12" t="n"/>
      <c r="N11" s="15">
        <f>IF(B11="","",IF(COUNTIF(B$4:B11,B11)=1,MAX(N$3:N10)+1,""))</f>
        <v/>
      </c>
    </row>
    <row r="12">
      <c r="A12" s="11" t="n"/>
      <c r="B12" s="12" t="n"/>
      <c r="C12" s="13" t="n"/>
      <c r="D12" s="14" t="n"/>
      <c r="E12" s="14" t="n"/>
      <c r="F12" s="14">
        <f>IF(OR(A12="",B12=""),"",IF(COUNTIFS(A$4:A12,A12,B$4:B12,B12)&gt;1,"",SUMIFS('생산·작업일지'!$G$4:$G$503,'생산·작업일지'!$F$4:$F$503,B12,'생산·작업일지'!$A$4:$A$503,A12)))</f>
        <v/>
      </c>
      <c r="G12" s="14">
        <f>IF(OR(A12="",B12=""),"",SUMIFS($D$4:$D$503,$B$4:$B$503,B12,$A$4:$A$503,"&lt;="&amp;A12)+SUMIFS($E$4:$E$503,$B$4:$B$503,B12,$A$4:$A$503,"&lt;="&amp;A12)-SUMIFS('생산·작업일지'!$G$4:$G$503,'생산·작업일지'!$F$4:$F$503,B12,'생산·작업일지'!$A$4:$A$503,"&lt;="&amp;A12))</f>
        <v/>
      </c>
      <c r="H12" s="12" t="n"/>
      <c r="I12" s="13" t="n"/>
      <c r="J12" s="11" t="n"/>
      <c r="K12" s="13" t="n"/>
      <c r="L12" s="13" t="n"/>
      <c r="M12" s="12" t="n"/>
      <c r="N12" s="15">
        <f>IF(B12="","",IF(COUNTIF(B$4:B12,B12)=1,MAX(N$3:N11)+1,""))</f>
        <v/>
      </c>
    </row>
    <row r="13">
      <c r="A13" s="11" t="n"/>
      <c r="B13" s="12" t="n"/>
      <c r="C13" s="13" t="n"/>
      <c r="D13" s="14" t="n"/>
      <c r="E13" s="14" t="n"/>
      <c r="F13" s="14">
        <f>IF(OR(A13="",B13=""),"",IF(COUNTIFS(A$4:A13,A13,B$4:B13,B13)&gt;1,"",SUMIFS('생산·작업일지'!$G$4:$G$503,'생산·작업일지'!$F$4:$F$503,B13,'생산·작업일지'!$A$4:$A$503,A13)))</f>
        <v/>
      </c>
      <c r="G13" s="14">
        <f>IF(OR(A13="",B13=""),"",SUMIFS($D$4:$D$503,$B$4:$B$503,B13,$A$4:$A$503,"&lt;="&amp;A13)+SUMIFS($E$4:$E$503,$B$4:$B$503,B13,$A$4:$A$503,"&lt;="&amp;A13)-SUMIFS('생산·작업일지'!$G$4:$G$503,'생산·작업일지'!$F$4:$F$503,B13,'생산·작업일지'!$A$4:$A$503,"&lt;="&amp;A13))</f>
        <v/>
      </c>
      <c r="H13" s="12" t="n"/>
      <c r="I13" s="13" t="n"/>
      <c r="J13" s="11" t="n"/>
      <c r="K13" s="13" t="n"/>
      <c r="L13" s="13" t="n"/>
      <c r="M13" s="12" t="n"/>
      <c r="N13" s="15">
        <f>IF(B13="","",IF(COUNTIF(B$4:B13,B13)=1,MAX(N$3:N12)+1,""))</f>
        <v/>
      </c>
    </row>
    <row r="14">
      <c r="A14" s="11" t="n"/>
      <c r="B14" s="12" t="n"/>
      <c r="C14" s="13" t="n"/>
      <c r="D14" s="14" t="n"/>
      <c r="E14" s="14" t="n"/>
      <c r="F14" s="14">
        <f>IF(OR(A14="",B14=""),"",IF(COUNTIFS(A$4:A14,A14,B$4:B14,B14)&gt;1,"",SUMIFS('생산·작업일지'!$G$4:$G$503,'생산·작업일지'!$F$4:$F$503,B14,'생산·작업일지'!$A$4:$A$503,A14)))</f>
        <v/>
      </c>
      <c r="G14" s="14">
        <f>IF(OR(A14="",B14=""),"",SUMIFS($D$4:$D$503,$B$4:$B$503,B14,$A$4:$A$503,"&lt;="&amp;A14)+SUMIFS($E$4:$E$503,$B$4:$B$503,B14,$A$4:$A$503,"&lt;="&amp;A14)-SUMIFS('생산·작업일지'!$G$4:$G$503,'생산·작업일지'!$F$4:$F$503,B14,'생산·작업일지'!$A$4:$A$503,"&lt;="&amp;A14))</f>
        <v/>
      </c>
      <c r="H14" s="12" t="n"/>
      <c r="I14" s="13" t="n"/>
      <c r="J14" s="11" t="n"/>
      <c r="K14" s="13" t="n"/>
      <c r="L14" s="13" t="n"/>
      <c r="M14" s="12" t="n"/>
      <c r="N14" s="15">
        <f>IF(B14="","",IF(COUNTIF(B$4:B14,B14)=1,MAX(N$3:N13)+1,""))</f>
        <v/>
      </c>
    </row>
    <row r="15">
      <c r="A15" s="11" t="n"/>
      <c r="B15" s="12" t="n"/>
      <c r="C15" s="13" t="n"/>
      <c r="D15" s="14" t="n"/>
      <c r="E15" s="14" t="n"/>
      <c r="F15" s="14">
        <f>IF(OR(A15="",B15=""),"",IF(COUNTIFS(A$4:A15,A15,B$4:B15,B15)&gt;1,"",SUMIFS('생산·작업일지'!$G$4:$G$503,'생산·작업일지'!$F$4:$F$503,B15,'생산·작업일지'!$A$4:$A$503,A15)))</f>
        <v/>
      </c>
      <c r="G15" s="14">
        <f>IF(OR(A15="",B15=""),"",SUMIFS($D$4:$D$503,$B$4:$B$503,B15,$A$4:$A$503,"&lt;="&amp;A15)+SUMIFS($E$4:$E$503,$B$4:$B$503,B15,$A$4:$A$503,"&lt;="&amp;A15)-SUMIFS('생산·작업일지'!$G$4:$G$503,'생산·작업일지'!$F$4:$F$503,B15,'생산·작업일지'!$A$4:$A$503,"&lt;="&amp;A15))</f>
        <v/>
      </c>
      <c r="H15" s="12" t="n"/>
      <c r="I15" s="13" t="n"/>
      <c r="J15" s="11" t="n"/>
      <c r="K15" s="13" t="n"/>
      <c r="L15" s="13" t="n"/>
      <c r="M15" s="12" t="n"/>
      <c r="N15" s="15">
        <f>IF(B15="","",IF(COUNTIF(B$4:B15,B15)=1,MAX(N$3:N14)+1,""))</f>
        <v/>
      </c>
    </row>
    <row r="16">
      <c r="A16" s="11" t="n"/>
      <c r="B16" s="12" t="n"/>
      <c r="C16" s="13" t="n"/>
      <c r="D16" s="14" t="n"/>
      <c r="E16" s="14" t="n"/>
      <c r="F16" s="14">
        <f>IF(OR(A16="",B16=""),"",IF(COUNTIFS(A$4:A16,A16,B$4:B16,B16)&gt;1,"",SUMIFS('생산·작업일지'!$G$4:$G$503,'생산·작업일지'!$F$4:$F$503,B16,'생산·작업일지'!$A$4:$A$503,A16)))</f>
        <v/>
      </c>
      <c r="G16" s="14">
        <f>IF(OR(A16="",B16=""),"",SUMIFS($D$4:$D$503,$B$4:$B$503,B16,$A$4:$A$503,"&lt;="&amp;A16)+SUMIFS($E$4:$E$503,$B$4:$B$503,B16,$A$4:$A$503,"&lt;="&amp;A16)-SUMIFS('생산·작업일지'!$G$4:$G$503,'생산·작업일지'!$F$4:$F$503,B16,'생산·작업일지'!$A$4:$A$503,"&lt;="&amp;A16))</f>
        <v/>
      </c>
      <c r="H16" s="12" t="n"/>
      <c r="I16" s="13" t="n"/>
      <c r="J16" s="11" t="n"/>
      <c r="K16" s="13" t="n"/>
      <c r="L16" s="13" t="n"/>
      <c r="M16" s="12" t="n"/>
      <c r="N16" s="15">
        <f>IF(B16="","",IF(COUNTIF(B$4:B16,B16)=1,MAX(N$3:N15)+1,""))</f>
        <v/>
      </c>
    </row>
    <row r="17">
      <c r="A17" s="11" t="n"/>
      <c r="B17" s="12" t="n"/>
      <c r="C17" s="13" t="n"/>
      <c r="D17" s="14" t="n"/>
      <c r="E17" s="14" t="n"/>
      <c r="F17" s="14">
        <f>IF(OR(A17="",B17=""),"",IF(COUNTIFS(A$4:A17,A17,B$4:B17,B17)&gt;1,"",SUMIFS('생산·작업일지'!$G$4:$G$503,'생산·작업일지'!$F$4:$F$503,B17,'생산·작업일지'!$A$4:$A$503,A17)))</f>
        <v/>
      </c>
      <c r="G17" s="14">
        <f>IF(OR(A17="",B17=""),"",SUMIFS($D$4:$D$503,$B$4:$B$503,B17,$A$4:$A$503,"&lt;="&amp;A17)+SUMIFS($E$4:$E$503,$B$4:$B$503,B17,$A$4:$A$503,"&lt;="&amp;A17)-SUMIFS('생산·작업일지'!$G$4:$G$503,'생산·작업일지'!$F$4:$F$503,B17,'생산·작업일지'!$A$4:$A$503,"&lt;="&amp;A17))</f>
        <v/>
      </c>
      <c r="H17" s="12" t="n"/>
      <c r="I17" s="13" t="n"/>
      <c r="J17" s="11" t="n"/>
      <c r="K17" s="13" t="n"/>
      <c r="L17" s="13" t="n"/>
      <c r="M17" s="12" t="n"/>
      <c r="N17" s="15">
        <f>IF(B17="","",IF(COUNTIF(B$4:B17,B17)=1,MAX(N$3:N16)+1,""))</f>
        <v/>
      </c>
    </row>
    <row r="18">
      <c r="A18" s="11" t="n"/>
      <c r="B18" s="12" t="n"/>
      <c r="C18" s="13" t="n"/>
      <c r="D18" s="14" t="n"/>
      <c r="E18" s="14" t="n"/>
      <c r="F18" s="14">
        <f>IF(OR(A18="",B18=""),"",IF(COUNTIFS(A$4:A18,A18,B$4:B18,B18)&gt;1,"",SUMIFS('생산·작업일지'!$G$4:$G$503,'생산·작업일지'!$F$4:$F$503,B18,'생산·작업일지'!$A$4:$A$503,A18)))</f>
        <v/>
      </c>
      <c r="G18" s="14">
        <f>IF(OR(A18="",B18=""),"",SUMIFS($D$4:$D$503,$B$4:$B$503,B18,$A$4:$A$503,"&lt;="&amp;A18)+SUMIFS($E$4:$E$503,$B$4:$B$503,B18,$A$4:$A$503,"&lt;="&amp;A18)-SUMIFS('생산·작업일지'!$G$4:$G$503,'생산·작업일지'!$F$4:$F$503,B18,'생산·작업일지'!$A$4:$A$503,"&lt;="&amp;A18))</f>
        <v/>
      </c>
      <c r="H18" s="12" t="n"/>
      <c r="I18" s="13" t="n"/>
      <c r="J18" s="11" t="n"/>
      <c r="K18" s="13" t="n"/>
      <c r="L18" s="13" t="n"/>
      <c r="M18" s="12" t="n"/>
      <c r="N18" s="15">
        <f>IF(B18="","",IF(COUNTIF(B$4:B18,B18)=1,MAX(N$3:N17)+1,""))</f>
        <v/>
      </c>
    </row>
    <row r="19">
      <c r="A19" s="11" t="n"/>
      <c r="B19" s="12" t="n"/>
      <c r="C19" s="13" t="n"/>
      <c r="D19" s="14" t="n"/>
      <c r="E19" s="14" t="n"/>
      <c r="F19" s="14">
        <f>IF(OR(A19="",B19=""),"",IF(COUNTIFS(A$4:A19,A19,B$4:B19,B19)&gt;1,"",SUMIFS('생산·작업일지'!$G$4:$G$503,'생산·작업일지'!$F$4:$F$503,B19,'생산·작업일지'!$A$4:$A$503,A19)))</f>
        <v/>
      </c>
      <c r="G19" s="14">
        <f>IF(OR(A19="",B19=""),"",SUMIFS($D$4:$D$503,$B$4:$B$503,B19,$A$4:$A$503,"&lt;="&amp;A19)+SUMIFS($E$4:$E$503,$B$4:$B$503,B19,$A$4:$A$503,"&lt;="&amp;A19)-SUMIFS('생산·작업일지'!$G$4:$G$503,'생산·작업일지'!$F$4:$F$503,B19,'생산·작업일지'!$A$4:$A$503,"&lt;="&amp;A19))</f>
        <v/>
      </c>
      <c r="H19" s="12" t="n"/>
      <c r="I19" s="13" t="n"/>
      <c r="J19" s="11" t="n"/>
      <c r="K19" s="13" t="n"/>
      <c r="L19" s="13" t="n"/>
      <c r="M19" s="12" t="n"/>
      <c r="N19" s="15">
        <f>IF(B19="","",IF(COUNTIF(B$4:B19,B19)=1,MAX(N$3:N18)+1,""))</f>
        <v/>
      </c>
    </row>
    <row r="20">
      <c r="A20" s="11" t="n"/>
      <c r="B20" s="12" t="n"/>
      <c r="C20" s="13" t="n"/>
      <c r="D20" s="14" t="n"/>
      <c r="E20" s="14" t="n"/>
      <c r="F20" s="14">
        <f>IF(OR(A20="",B20=""),"",IF(COUNTIFS(A$4:A20,A20,B$4:B20,B20)&gt;1,"",SUMIFS('생산·작업일지'!$G$4:$G$503,'생산·작업일지'!$F$4:$F$503,B20,'생산·작업일지'!$A$4:$A$503,A20)))</f>
        <v/>
      </c>
      <c r="G20" s="14">
        <f>IF(OR(A20="",B20=""),"",SUMIFS($D$4:$D$503,$B$4:$B$503,B20,$A$4:$A$503,"&lt;="&amp;A20)+SUMIFS($E$4:$E$503,$B$4:$B$503,B20,$A$4:$A$503,"&lt;="&amp;A20)-SUMIFS('생산·작업일지'!$G$4:$G$503,'생산·작업일지'!$F$4:$F$503,B20,'생산·작업일지'!$A$4:$A$503,"&lt;="&amp;A20))</f>
        <v/>
      </c>
      <c r="H20" s="12" t="n"/>
      <c r="I20" s="13" t="n"/>
      <c r="J20" s="11" t="n"/>
      <c r="K20" s="13" t="n"/>
      <c r="L20" s="13" t="n"/>
      <c r="M20" s="12" t="n"/>
      <c r="N20" s="15">
        <f>IF(B20="","",IF(COUNTIF(B$4:B20,B20)=1,MAX(N$3:N19)+1,""))</f>
        <v/>
      </c>
    </row>
    <row r="21">
      <c r="A21" s="11" t="n"/>
      <c r="B21" s="12" t="n"/>
      <c r="C21" s="13" t="n"/>
      <c r="D21" s="14" t="n"/>
      <c r="E21" s="14" t="n"/>
      <c r="F21" s="14">
        <f>IF(OR(A21="",B21=""),"",IF(COUNTIFS(A$4:A21,A21,B$4:B21,B21)&gt;1,"",SUMIFS('생산·작업일지'!$G$4:$G$503,'생산·작업일지'!$F$4:$F$503,B21,'생산·작업일지'!$A$4:$A$503,A21)))</f>
        <v/>
      </c>
      <c r="G21" s="14">
        <f>IF(OR(A21="",B21=""),"",SUMIFS($D$4:$D$503,$B$4:$B$503,B21,$A$4:$A$503,"&lt;="&amp;A21)+SUMIFS($E$4:$E$503,$B$4:$B$503,B21,$A$4:$A$503,"&lt;="&amp;A21)-SUMIFS('생산·작업일지'!$G$4:$G$503,'생산·작업일지'!$F$4:$F$503,B21,'생산·작업일지'!$A$4:$A$503,"&lt;="&amp;A21))</f>
        <v/>
      </c>
      <c r="H21" s="12" t="n"/>
      <c r="I21" s="13" t="n"/>
      <c r="J21" s="11" t="n"/>
      <c r="K21" s="13" t="n"/>
      <c r="L21" s="13" t="n"/>
      <c r="M21" s="12" t="n"/>
      <c r="N21" s="15">
        <f>IF(B21="","",IF(COUNTIF(B$4:B21,B21)=1,MAX(N$3:N20)+1,""))</f>
        <v/>
      </c>
    </row>
    <row r="22">
      <c r="A22" s="11" t="n"/>
      <c r="B22" s="12" t="n"/>
      <c r="C22" s="13" t="n"/>
      <c r="D22" s="14" t="n"/>
      <c r="E22" s="14" t="n"/>
      <c r="F22" s="14">
        <f>IF(OR(A22="",B22=""),"",IF(COUNTIFS(A$4:A22,A22,B$4:B22,B22)&gt;1,"",SUMIFS('생산·작업일지'!$G$4:$G$503,'생산·작업일지'!$F$4:$F$503,B22,'생산·작업일지'!$A$4:$A$503,A22)))</f>
        <v/>
      </c>
      <c r="G22" s="14">
        <f>IF(OR(A22="",B22=""),"",SUMIFS($D$4:$D$503,$B$4:$B$503,B22,$A$4:$A$503,"&lt;="&amp;A22)+SUMIFS($E$4:$E$503,$B$4:$B$503,B22,$A$4:$A$503,"&lt;="&amp;A22)-SUMIFS('생산·작업일지'!$G$4:$G$503,'생산·작업일지'!$F$4:$F$503,B22,'생산·작업일지'!$A$4:$A$503,"&lt;="&amp;A22))</f>
        <v/>
      </c>
      <c r="H22" s="12" t="n"/>
      <c r="I22" s="13" t="n"/>
      <c r="J22" s="11" t="n"/>
      <c r="K22" s="13" t="n"/>
      <c r="L22" s="13" t="n"/>
      <c r="M22" s="12" t="n"/>
      <c r="N22" s="15">
        <f>IF(B22="","",IF(COUNTIF(B$4:B22,B22)=1,MAX(N$3:N21)+1,""))</f>
        <v/>
      </c>
    </row>
    <row r="23">
      <c r="A23" s="11" t="n"/>
      <c r="B23" s="12" t="n"/>
      <c r="C23" s="13" t="n"/>
      <c r="D23" s="14" t="n"/>
      <c r="E23" s="14" t="n"/>
      <c r="F23" s="14">
        <f>IF(OR(A23="",B23=""),"",IF(COUNTIFS(A$4:A23,A23,B$4:B23,B23)&gt;1,"",SUMIFS('생산·작업일지'!$G$4:$G$503,'생산·작업일지'!$F$4:$F$503,B23,'생산·작업일지'!$A$4:$A$503,A23)))</f>
        <v/>
      </c>
      <c r="G23" s="14">
        <f>IF(OR(A23="",B23=""),"",SUMIFS($D$4:$D$503,$B$4:$B$503,B23,$A$4:$A$503,"&lt;="&amp;A23)+SUMIFS($E$4:$E$503,$B$4:$B$503,B23,$A$4:$A$503,"&lt;="&amp;A23)-SUMIFS('생산·작업일지'!$G$4:$G$503,'생산·작업일지'!$F$4:$F$503,B23,'생산·작업일지'!$A$4:$A$503,"&lt;="&amp;A23))</f>
        <v/>
      </c>
      <c r="H23" s="12" t="n"/>
      <c r="I23" s="13" t="n"/>
      <c r="J23" s="11" t="n"/>
      <c r="K23" s="13" t="n"/>
      <c r="L23" s="13" t="n"/>
      <c r="M23" s="12" t="n"/>
      <c r="N23" s="15">
        <f>IF(B23="","",IF(COUNTIF(B$4:B23,B23)=1,MAX(N$3:N22)+1,""))</f>
        <v/>
      </c>
    </row>
    <row r="24">
      <c r="A24" s="11" t="n"/>
      <c r="B24" s="12" t="n"/>
      <c r="C24" s="13" t="n"/>
      <c r="D24" s="14" t="n"/>
      <c r="E24" s="14" t="n"/>
      <c r="F24" s="14">
        <f>IF(OR(A24="",B24=""),"",IF(COUNTIFS(A$4:A24,A24,B$4:B24,B24)&gt;1,"",SUMIFS('생산·작업일지'!$G$4:$G$503,'생산·작업일지'!$F$4:$F$503,B24,'생산·작업일지'!$A$4:$A$503,A24)))</f>
        <v/>
      </c>
      <c r="G24" s="14">
        <f>IF(OR(A24="",B24=""),"",SUMIFS($D$4:$D$503,$B$4:$B$503,B24,$A$4:$A$503,"&lt;="&amp;A24)+SUMIFS($E$4:$E$503,$B$4:$B$503,B24,$A$4:$A$503,"&lt;="&amp;A24)-SUMIFS('생산·작업일지'!$G$4:$G$503,'생산·작업일지'!$F$4:$F$503,B24,'생산·작업일지'!$A$4:$A$503,"&lt;="&amp;A24))</f>
        <v/>
      </c>
      <c r="H24" s="12" t="n"/>
      <c r="I24" s="13" t="n"/>
      <c r="J24" s="11" t="n"/>
      <c r="K24" s="13" t="n"/>
      <c r="L24" s="13" t="n"/>
      <c r="M24" s="12" t="n"/>
      <c r="N24" s="15">
        <f>IF(B24="","",IF(COUNTIF(B$4:B24,B24)=1,MAX(N$3:N23)+1,""))</f>
        <v/>
      </c>
    </row>
    <row r="25">
      <c r="A25" s="11" t="n"/>
      <c r="B25" s="12" t="n"/>
      <c r="C25" s="13" t="n"/>
      <c r="D25" s="14" t="n"/>
      <c r="E25" s="14" t="n"/>
      <c r="F25" s="14">
        <f>IF(OR(A25="",B25=""),"",IF(COUNTIFS(A$4:A25,A25,B$4:B25,B25)&gt;1,"",SUMIFS('생산·작업일지'!$G$4:$G$503,'생산·작업일지'!$F$4:$F$503,B25,'생산·작업일지'!$A$4:$A$503,A25)))</f>
        <v/>
      </c>
      <c r="G25" s="14">
        <f>IF(OR(A25="",B25=""),"",SUMIFS($D$4:$D$503,$B$4:$B$503,B25,$A$4:$A$503,"&lt;="&amp;A25)+SUMIFS($E$4:$E$503,$B$4:$B$503,B25,$A$4:$A$503,"&lt;="&amp;A25)-SUMIFS('생산·작업일지'!$G$4:$G$503,'생산·작업일지'!$F$4:$F$503,B25,'생산·작업일지'!$A$4:$A$503,"&lt;="&amp;A25))</f>
        <v/>
      </c>
      <c r="H25" s="12" t="n"/>
      <c r="I25" s="13" t="n"/>
      <c r="J25" s="11" t="n"/>
      <c r="K25" s="13" t="n"/>
      <c r="L25" s="13" t="n"/>
      <c r="M25" s="12" t="n"/>
      <c r="N25" s="15">
        <f>IF(B25="","",IF(COUNTIF(B$4:B25,B25)=1,MAX(N$3:N24)+1,""))</f>
        <v/>
      </c>
    </row>
    <row r="26">
      <c r="A26" s="11" t="n"/>
      <c r="B26" s="12" t="n"/>
      <c r="C26" s="13" t="n"/>
      <c r="D26" s="14" t="n"/>
      <c r="E26" s="14" t="n"/>
      <c r="F26" s="14">
        <f>IF(OR(A26="",B26=""),"",IF(COUNTIFS(A$4:A26,A26,B$4:B26,B26)&gt;1,"",SUMIFS('생산·작업일지'!$G$4:$G$503,'생산·작업일지'!$F$4:$F$503,B26,'생산·작업일지'!$A$4:$A$503,A26)))</f>
        <v/>
      </c>
      <c r="G26" s="14">
        <f>IF(OR(A26="",B26=""),"",SUMIFS($D$4:$D$503,$B$4:$B$503,B26,$A$4:$A$503,"&lt;="&amp;A26)+SUMIFS($E$4:$E$503,$B$4:$B$503,B26,$A$4:$A$503,"&lt;="&amp;A26)-SUMIFS('생산·작업일지'!$G$4:$G$503,'생산·작업일지'!$F$4:$F$503,B26,'생산·작업일지'!$A$4:$A$503,"&lt;="&amp;A26))</f>
        <v/>
      </c>
      <c r="H26" s="12" t="n"/>
      <c r="I26" s="13" t="n"/>
      <c r="J26" s="11" t="n"/>
      <c r="K26" s="13" t="n"/>
      <c r="L26" s="13" t="n"/>
      <c r="M26" s="12" t="n"/>
      <c r="N26" s="15">
        <f>IF(B26="","",IF(COUNTIF(B$4:B26,B26)=1,MAX(N$3:N25)+1,""))</f>
        <v/>
      </c>
    </row>
    <row r="27">
      <c r="A27" s="11" t="n"/>
      <c r="B27" s="12" t="n"/>
      <c r="C27" s="13" t="n"/>
      <c r="D27" s="14" t="n"/>
      <c r="E27" s="14" t="n"/>
      <c r="F27" s="14">
        <f>IF(OR(A27="",B27=""),"",IF(COUNTIFS(A$4:A27,A27,B$4:B27,B27)&gt;1,"",SUMIFS('생산·작업일지'!$G$4:$G$503,'생산·작업일지'!$F$4:$F$503,B27,'생산·작업일지'!$A$4:$A$503,A27)))</f>
        <v/>
      </c>
      <c r="G27" s="14">
        <f>IF(OR(A27="",B27=""),"",SUMIFS($D$4:$D$503,$B$4:$B$503,B27,$A$4:$A$503,"&lt;="&amp;A27)+SUMIFS($E$4:$E$503,$B$4:$B$503,B27,$A$4:$A$503,"&lt;="&amp;A27)-SUMIFS('생산·작업일지'!$G$4:$G$503,'생산·작업일지'!$F$4:$F$503,B27,'생산·작업일지'!$A$4:$A$503,"&lt;="&amp;A27))</f>
        <v/>
      </c>
      <c r="H27" s="12" t="n"/>
      <c r="I27" s="13" t="n"/>
      <c r="J27" s="11" t="n"/>
      <c r="K27" s="13" t="n"/>
      <c r="L27" s="13" t="n"/>
      <c r="M27" s="12" t="n"/>
      <c r="N27" s="15">
        <f>IF(B27="","",IF(COUNTIF(B$4:B27,B27)=1,MAX(N$3:N26)+1,""))</f>
        <v/>
      </c>
    </row>
    <row r="28">
      <c r="A28" s="11" t="n"/>
      <c r="B28" s="12" t="n"/>
      <c r="C28" s="13" t="n"/>
      <c r="D28" s="14" t="n"/>
      <c r="E28" s="14" t="n"/>
      <c r="F28" s="14">
        <f>IF(OR(A28="",B28=""),"",IF(COUNTIFS(A$4:A28,A28,B$4:B28,B28)&gt;1,"",SUMIFS('생산·작업일지'!$G$4:$G$503,'생산·작업일지'!$F$4:$F$503,B28,'생산·작업일지'!$A$4:$A$503,A28)))</f>
        <v/>
      </c>
      <c r="G28" s="14">
        <f>IF(OR(A28="",B28=""),"",SUMIFS($D$4:$D$503,$B$4:$B$503,B28,$A$4:$A$503,"&lt;="&amp;A28)+SUMIFS($E$4:$E$503,$B$4:$B$503,B28,$A$4:$A$503,"&lt;="&amp;A28)-SUMIFS('생산·작업일지'!$G$4:$G$503,'생산·작업일지'!$F$4:$F$503,B28,'생산·작업일지'!$A$4:$A$503,"&lt;="&amp;A28))</f>
        <v/>
      </c>
      <c r="H28" s="12" t="n"/>
      <c r="I28" s="13" t="n"/>
      <c r="J28" s="11" t="n"/>
      <c r="K28" s="13" t="n"/>
      <c r="L28" s="13" t="n"/>
      <c r="M28" s="12" t="n"/>
      <c r="N28" s="15">
        <f>IF(B28="","",IF(COUNTIF(B$4:B28,B28)=1,MAX(N$3:N27)+1,""))</f>
        <v/>
      </c>
    </row>
    <row r="29">
      <c r="A29" s="11" t="n"/>
      <c r="B29" s="12" t="n"/>
      <c r="C29" s="13" t="n"/>
      <c r="D29" s="14" t="n"/>
      <c r="E29" s="14" t="n"/>
      <c r="F29" s="14">
        <f>IF(OR(A29="",B29=""),"",IF(COUNTIFS(A$4:A29,A29,B$4:B29,B29)&gt;1,"",SUMIFS('생산·작업일지'!$G$4:$G$503,'생산·작업일지'!$F$4:$F$503,B29,'생산·작업일지'!$A$4:$A$503,A29)))</f>
        <v/>
      </c>
      <c r="G29" s="14">
        <f>IF(OR(A29="",B29=""),"",SUMIFS($D$4:$D$503,$B$4:$B$503,B29,$A$4:$A$503,"&lt;="&amp;A29)+SUMIFS($E$4:$E$503,$B$4:$B$503,B29,$A$4:$A$503,"&lt;="&amp;A29)-SUMIFS('생산·작업일지'!$G$4:$G$503,'생산·작업일지'!$F$4:$F$503,B29,'생산·작업일지'!$A$4:$A$503,"&lt;="&amp;A29))</f>
        <v/>
      </c>
      <c r="H29" s="12" t="n"/>
      <c r="I29" s="13" t="n"/>
      <c r="J29" s="11" t="n"/>
      <c r="K29" s="13" t="n"/>
      <c r="L29" s="13" t="n"/>
      <c r="M29" s="12" t="n"/>
      <c r="N29" s="15">
        <f>IF(B29="","",IF(COUNTIF(B$4:B29,B29)=1,MAX(N$3:N28)+1,""))</f>
        <v/>
      </c>
    </row>
    <row r="30">
      <c r="A30" s="11" t="n"/>
      <c r="B30" s="12" t="n"/>
      <c r="C30" s="13" t="n"/>
      <c r="D30" s="14" t="n"/>
      <c r="E30" s="14" t="n"/>
      <c r="F30" s="14">
        <f>IF(OR(A30="",B30=""),"",IF(COUNTIFS(A$4:A30,A30,B$4:B30,B30)&gt;1,"",SUMIFS('생산·작업일지'!$G$4:$G$503,'생산·작업일지'!$F$4:$F$503,B30,'생산·작업일지'!$A$4:$A$503,A30)))</f>
        <v/>
      </c>
      <c r="G30" s="14">
        <f>IF(OR(A30="",B30=""),"",SUMIFS($D$4:$D$503,$B$4:$B$503,B30,$A$4:$A$503,"&lt;="&amp;A30)+SUMIFS($E$4:$E$503,$B$4:$B$503,B30,$A$4:$A$503,"&lt;="&amp;A30)-SUMIFS('생산·작업일지'!$G$4:$G$503,'생산·작업일지'!$F$4:$F$503,B30,'생산·작업일지'!$A$4:$A$503,"&lt;="&amp;A30))</f>
        <v/>
      </c>
      <c r="H30" s="12" t="n"/>
      <c r="I30" s="13" t="n"/>
      <c r="J30" s="11" t="n"/>
      <c r="K30" s="13" t="n"/>
      <c r="L30" s="13" t="n"/>
      <c r="M30" s="12" t="n"/>
      <c r="N30" s="15">
        <f>IF(B30="","",IF(COUNTIF(B$4:B30,B30)=1,MAX(N$3:N29)+1,""))</f>
        <v/>
      </c>
    </row>
    <row r="31">
      <c r="A31" s="11" t="n"/>
      <c r="B31" s="12" t="n"/>
      <c r="C31" s="13" t="n"/>
      <c r="D31" s="14" t="n"/>
      <c r="E31" s="14" t="n"/>
      <c r="F31" s="14">
        <f>IF(OR(A31="",B31=""),"",IF(COUNTIFS(A$4:A31,A31,B$4:B31,B31)&gt;1,"",SUMIFS('생산·작업일지'!$G$4:$G$503,'생산·작업일지'!$F$4:$F$503,B31,'생산·작업일지'!$A$4:$A$503,A31)))</f>
        <v/>
      </c>
      <c r="G31" s="14">
        <f>IF(OR(A31="",B31=""),"",SUMIFS($D$4:$D$503,$B$4:$B$503,B31,$A$4:$A$503,"&lt;="&amp;A31)+SUMIFS($E$4:$E$503,$B$4:$B$503,B31,$A$4:$A$503,"&lt;="&amp;A31)-SUMIFS('생산·작업일지'!$G$4:$G$503,'생산·작업일지'!$F$4:$F$503,B31,'생산·작업일지'!$A$4:$A$503,"&lt;="&amp;A31))</f>
        <v/>
      </c>
      <c r="H31" s="12" t="n"/>
      <c r="I31" s="13" t="n"/>
      <c r="J31" s="11" t="n"/>
      <c r="K31" s="13" t="n"/>
      <c r="L31" s="13" t="n"/>
      <c r="M31" s="12" t="n"/>
      <c r="N31" s="15">
        <f>IF(B31="","",IF(COUNTIF(B$4:B31,B31)=1,MAX(N$3:N30)+1,""))</f>
        <v/>
      </c>
    </row>
    <row r="32">
      <c r="A32" s="11" t="n"/>
      <c r="B32" s="12" t="n"/>
      <c r="C32" s="13" t="n"/>
      <c r="D32" s="14" t="n"/>
      <c r="E32" s="14" t="n"/>
      <c r="F32" s="14">
        <f>IF(OR(A32="",B32=""),"",IF(COUNTIFS(A$4:A32,A32,B$4:B32,B32)&gt;1,"",SUMIFS('생산·작업일지'!$G$4:$G$503,'생산·작업일지'!$F$4:$F$503,B32,'생산·작업일지'!$A$4:$A$503,A32)))</f>
        <v/>
      </c>
      <c r="G32" s="14">
        <f>IF(OR(A32="",B32=""),"",SUMIFS($D$4:$D$503,$B$4:$B$503,B32,$A$4:$A$503,"&lt;="&amp;A32)+SUMIFS($E$4:$E$503,$B$4:$B$503,B32,$A$4:$A$503,"&lt;="&amp;A32)-SUMIFS('생산·작업일지'!$G$4:$G$503,'생산·작업일지'!$F$4:$F$503,B32,'생산·작업일지'!$A$4:$A$503,"&lt;="&amp;A32))</f>
        <v/>
      </c>
      <c r="H32" s="12" t="n"/>
      <c r="I32" s="13" t="n"/>
      <c r="J32" s="11" t="n"/>
      <c r="K32" s="13" t="n"/>
      <c r="L32" s="13" t="n"/>
      <c r="M32" s="12" t="n"/>
      <c r="N32" s="15">
        <f>IF(B32="","",IF(COUNTIF(B$4:B32,B32)=1,MAX(N$3:N31)+1,""))</f>
        <v/>
      </c>
    </row>
    <row r="33">
      <c r="A33" s="11" t="n"/>
      <c r="B33" s="12" t="n"/>
      <c r="C33" s="13" t="n"/>
      <c r="D33" s="14" t="n"/>
      <c r="E33" s="14" t="n"/>
      <c r="F33" s="14">
        <f>IF(OR(A33="",B33=""),"",IF(COUNTIFS(A$4:A33,A33,B$4:B33,B33)&gt;1,"",SUMIFS('생산·작업일지'!$G$4:$G$503,'생산·작업일지'!$F$4:$F$503,B33,'생산·작업일지'!$A$4:$A$503,A33)))</f>
        <v/>
      </c>
      <c r="G33" s="14">
        <f>IF(OR(A33="",B33=""),"",SUMIFS($D$4:$D$503,$B$4:$B$503,B33,$A$4:$A$503,"&lt;="&amp;A33)+SUMIFS($E$4:$E$503,$B$4:$B$503,B33,$A$4:$A$503,"&lt;="&amp;A33)-SUMIFS('생산·작업일지'!$G$4:$G$503,'생산·작업일지'!$F$4:$F$503,B33,'생산·작업일지'!$A$4:$A$503,"&lt;="&amp;A33))</f>
        <v/>
      </c>
      <c r="H33" s="12" t="n"/>
      <c r="I33" s="13" t="n"/>
      <c r="J33" s="11" t="n"/>
      <c r="K33" s="13" t="n"/>
      <c r="L33" s="13" t="n"/>
      <c r="M33" s="12" t="n"/>
      <c r="N33" s="15">
        <f>IF(B33="","",IF(COUNTIF(B$4:B33,B33)=1,MAX(N$3:N32)+1,""))</f>
        <v/>
      </c>
    </row>
    <row r="34">
      <c r="A34" s="11" t="n"/>
      <c r="B34" s="12" t="n"/>
      <c r="C34" s="13" t="n"/>
      <c r="D34" s="14" t="n"/>
      <c r="E34" s="14" t="n"/>
      <c r="F34" s="14">
        <f>IF(OR(A34="",B34=""),"",IF(COUNTIFS(A$4:A34,A34,B$4:B34,B34)&gt;1,"",SUMIFS('생산·작업일지'!$G$4:$G$503,'생산·작업일지'!$F$4:$F$503,B34,'생산·작업일지'!$A$4:$A$503,A34)))</f>
        <v/>
      </c>
      <c r="G34" s="14">
        <f>IF(OR(A34="",B34=""),"",SUMIFS($D$4:$D$503,$B$4:$B$503,B34,$A$4:$A$503,"&lt;="&amp;A34)+SUMIFS($E$4:$E$503,$B$4:$B$503,B34,$A$4:$A$503,"&lt;="&amp;A34)-SUMIFS('생산·작업일지'!$G$4:$G$503,'생산·작업일지'!$F$4:$F$503,B34,'생산·작업일지'!$A$4:$A$503,"&lt;="&amp;A34))</f>
        <v/>
      </c>
      <c r="H34" s="12" t="n"/>
      <c r="I34" s="13" t="n"/>
      <c r="J34" s="11" t="n"/>
      <c r="K34" s="13" t="n"/>
      <c r="L34" s="13" t="n"/>
      <c r="M34" s="12" t="n"/>
      <c r="N34" s="15">
        <f>IF(B34="","",IF(COUNTIF(B$4:B34,B34)=1,MAX(N$3:N33)+1,""))</f>
        <v/>
      </c>
    </row>
    <row r="35">
      <c r="A35" s="11" t="n"/>
      <c r="B35" s="12" t="n"/>
      <c r="C35" s="13" t="n"/>
      <c r="D35" s="14" t="n"/>
      <c r="E35" s="14" t="n"/>
      <c r="F35" s="14">
        <f>IF(OR(A35="",B35=""),"",IF(COUNTIFS(A$4:A35,A35,B$4:B35,B35)&gt;1,"",SUMIFS('생산·작업일지'!$G$4:$G$503,'생산·작업일지'!$F$4:$F$503,B35,'생산·작업일지'!$A$4:$A$503,A35)))</f>
        <v/>
      </c>
      <c r="G35" s="14">
        <f>IF(OR(A35="",B35=""),"",SUMIFS($D$4:$D$503,$B$4:$B$503,B35,$A$4:$A$503,"&lt;="&amp;A35)+SUMIFS($E$4:$E$503,$B$4:$B$503,B35,$A$4:$A$503,"&lt;="&amp;A35)-SUMIFS('생산·작업일지'!$G$4:$G$503,'생산·작업일지'!$F$4:$F$503,B35,'생산·작업일지'!$A$4:$A$503,"&lt;="&amp;A35))</f>
        <v/>
      </c>
      <c r="H35" s="12" t="n"/>
      <c r="I35" s="13" t="n"/>
      <c r="J35" s="11" t="n"/>
      <c r="K35" s="13" t="n"/>
      <c r="L35" s="13" t="n"/>
      <c r="M35" s="12" t="n"/>
      <c r="N35" s="15">
        <f>IF(B35="","",IF(COUNTIF(B$4:B35,B35)=1,MAX(N$3:N34)+1,""))</f>
        <v/>
      </c>
    </row>
    <row r="36">
      <c r="A36" s="11" t="n"/>
      <c r="B36" s="12" t="n"/>
      <c r="C36" s="13" t="n"/>
      <c r="D36" s="14" t="n"/>
      <c r="E36" s="14" t="n"/>
      <c r="F36" s="14">
        <f>IF(OR(A36="",B36=""),"",IF(COUNTIFS(A$4:A36,A36,B$4:B36,B36)&gt;1,"",SUMIFS('생산·작업일지'!$G$4:$G$503,'생산·작업일지'!$F$4:$F$503,B36,'생산·작업일지'!$A$4:$A$503,A36)))</f>
        <v/>
      </c>
      <c r="G36" s="14">
        <f>IF(OR(A36="",B36=""),"",SUMIFS($D$4:$D$503,$B$4:$B$503,B36,$A$4:$A$503,"&lt;="&amp;A36)+SUMIFS($E$4:$E$503,$B$4:$B$503,B36,$A$4:$A$503,"&lt;="&amp;A36)-SUMIFS('생산·작업일지'!$G$4:$G$503,'생산·작업일지'!$F$4:$F$503,B36,'생산·작업일지'!$A$4:$A$503,"&lt;="&amp;A36))</f>
        <v/>
      </c>
      <c r="H36" s="12" t="n"/>
      <c r="I36" s="13" t="n"/>
      <c r="J36" s="11" t="n"/>
      <c r="K36" s="13" t="n"/>
      <c r="L36" s="13" t="n"/>
      <c r="M36" s="12" t="n"/>
      <c r="N36" s="15">
        <f>IF(B36="","",IF(COUNTIF(B$4:B36,B36)=1,MAX(N$3:N35)+1,""))</f>
        <v/>
      </c>
    </row>
    <row r="37">
      <c r="A37" s="11" t="n"/>
      <c r="B37" s="12" t="n"/>
      <c r="C37" s="13" t="n"/>
      <c r="D37" s="14" t="n"/>
      <c r="E37" s="14" t="n"/>
      <c r="F37" s="14">
        <f>IF(OR(A37="",B37=""),"",IF(COUNTIFS(A$4:A37,A37,B$4:B37,B37)&gt;1,"",SUMIFS('생산·작업일지'!$G$4:$G$503,'생산·작업일지'!$F$4:$F$503,B37,'생산·작업일지'!$A$4:$A$503,A37)))</f>
        <v/>
      </c>
      <c r="G37" s="14">
        <f>IF(OR(A37="",B37=""),"",SUMIFS($D$4:$D$503,$B$4:$B$503,B37,$A$4:$A$503,"&lt;="&amp;A37)+SUMIFS($E$4:$E$503,$B$4:$B$503,B37,$A$4:$A$503,"&lt;="&amp;A37)-SUMIFS('생산·작업일지'!$G$4:$G$503,'생산·작업일지'!$F$4:$F$503,B37,'생산·작업일지'!$A$4:$A$503,"&lt;="&amp;A37))</f>
        <v/>
      </c>
      <c r="H37" s="12" t="n"/>
      <c r="I37" s="13" t="n"/>
      <c r="J37" s="11" t="n"/>
      <c r="K37" s="13" t="n"/>
      <c r="L37" s="13" t="n"/>
      <c r="M37" s="12" t="n"/>
      <c r="N37" s="15">
        <f>IF(B37="","",IF(COUNTIF(B$4:B37,B37)=1,MAX(N$3:N36)+1,""))</f>
        <v/>
      </c>
    </row>
    <row r="38">
      <c r="A38" s="11" t="n"/>
      <c r="B38" s="12" t="n"/>
      <c r="C38" s="13" t="n"/>
      <c r="D38" s="14" t="n"/>
      <c r="E38" s="14" t="n"/>
      <c r="F38" s="14">
        <f>IF(OR(A38="",B38=""),"",IF(COUNTIFS(A$4:A38,A38,B$4:B38,B38)&gt;1,"",SUMIFS('생산·작업일지'!$G$4:$G$503,'생산·작업일지'!$F$4:$F$503,B38,'생산·작업일지'!$A$4:$A$503,A38)))</f>
        <v/>
      </c>
      <c r="G38" s="14">
        <f>IF(OR(A38="",B38=""),"",SUMIFS($D$4:$D$503,$B$4:$B$503,B38,$A$4:$A$503,"&lt;="&amp;A38)+SUMIFS($E$4:$E$503,$B$4:$B$503,B38,$A$4:$A$503,"&lt;="&amp;A38)-SUMIFS('생산·작업일지'!$G$4:$G$503,'생산·작업일지'!$F$4:$F$503,B38,'생산·작업일지'!$A$4:$A$503,"&lt;="&amp;A38))</f>
        <v/>
      </c>
      <c r="H38" s="12" t="n"/>
      <c r="I38" s="13" t="n"/>
      <c r="J38" s="11" t="n"/>
      <c r="K38" s="13" t="n"/>
      <c r="L38" s="13" t="n"/>
      <c r="M38" s="12" t="n"/>
      <c r="N38" s="15">
        <f>IF(B38="","",IF(COUNTIF(B$4:B38,B38)=1,MAX(N$3:N37)+1,""))</f>
        <v/>
      </c>
    </row>
    <row r="39">
      <c r="A39" s="11" t="n"/>
      <c r="B39" s="12" t="n"/>
      <c r="C39" s="13" t="n"/>
      <c r="D39" s="14" t="n"/>
      <c r="E39" s="14" t="n"/>
      <c r="F39" s="14">
        <f>IF(OR(A39="",B39=""),"",IF(COUNTIFS(A$4:A39,A39,B$4:B39,B39)&gt;1,"",SUMIFS('생산·작업일지'!$G$4:$G$503,'생산·작업일지'!$F$4:$F$503,B39,'생산·작업일지'!$A$4:$A$503,A39)))</f>
        <v/>
      </c>
      <c r="G39" s="14">
        <f>IF(OR(A39="",B39=""),"",SUMIFS($D$4:$D$503,$B$4:$B$503,B39,$A$4:$A$503,"&lt;="&amp;A39)+SUMIFS($E$4:$E$503,$B$4:$B$503,B39,$A$4:$A$503,"&lt;="&amp;A39)-SUMIFS('생산·작업일지'!$G$4:$G$503,'생산·작업일지'!$F$4:$F$503,B39,'생산·작업일지'!$A$4:$A$503,"&lt;="&amp;A39))</f>
        <v/>
      </c>
      <c r="H39" s="12" t="n"/>
      <c r="I39" s="13" t="n"/>
      <c r="J39" s="11" t="n"/>
      <c r="K39" s="13" t="n"/>
      <c r="L39" s="13" t="n"/>
      <c r="M39" s="12" t="n"/>
      <c r="N39" s="15">
        <f>IF(B39="","",IF(COUNTIF(B$4:B39,B39)=1,MAX(N$3:N38)+1,""))</f>
        <v/>
      </c>
    </row>
    <row r="40">
      <c r="A40" s="11" t="n"/>
      <c r="B40" s="12" t="n"/>
      <c r="C40" s="13" t="n"/>
      <c r="D40" s="14" t="n"/>
      <c r="E40" s="14" t="n"/>
      <c r="F40" s="14">
        <f>IF(OR(A40="",B40=""),"",IF(COUNTIFS(A$4:A40,A40,B$4:B40,B40)&gt;1,"",SUMIFS('생산·작업일지'!$G$4:$G$503,'생산·작업일지'!$F$4:$F$503,B40,'생산·작업일지'!$A$4:$A$503,A40)))</f>
        <v/>
      </c>
      <c r="G40" s="14">
        <f>IF(OR(A40="",B40=""),"",SUMIFS($D$4:$D$503,$B$4:$B$503,B40,$A$4:$A$503,"&lt;="&amp;A40)+SUMIFS($E$4:$E$503,$B$4:$B$503,B40,$A$4:$A$503,"&lt;="&amp;A40)-SUMIFS('생산·작업일지'!$G$4:$G$503,'생산·작업일지'!$F$4:$F$503,B40,'생산·작업일지'!$A$4:$A$503,"&lt;="&amp;A40))</f>
        <v/>
      </c>
      <c r="H40" s="12" t="n"/>
      <c r="I40" s="13" t="n"/>
      <c r="J40" s="11" t="n"/>
      <c r="K40" s="13" t="n"/>
      <c r="L40" s="13" t="n"/>
      <c r="M40" s="12" t="n"/>
      <c r="N40" s="15">
        <f>IF(B40="","",IF(COUNTIF(B$4:B40,B40)=1,MAX(N$3:N39)+1,""))</f>
        <v/>
      </c>
    </row>
    <row r="41">
      <c r="A41" s="11" t="n"/>
      <c r="B41" s="12" t="n"/>
      <c r="C41" s="13" t="n"/>
      <c r="D41" s="14" t="n"/>
      <c r="E41" s="14" t="n"/>
      <c r="F41" s="14">
        <f>IF(OR(A41="",B41=""),"",IF(COUNTIFS(A$4:A41,A41,B$4:B41,B41)&gt;1,"",SUMIFS('생산·작업일지'!$G$4:$G$503,'생산·작업일지'!$F$4:$F$503,B41,'생산·작업일지'!$A$4:$A$503,A41)))</f>
        <v/>
      </c>
      <c r="G41" s="14">
        <f>IF(OR(A41="",B41=""),"",SUMIFS($D$4:$D$503,$B$4:$B$503,B41,$A$4:$A$503,"&lt;="&amp;A41)+SUMIFS($E$4:$E$503,$B$4:$B$503,B41,$A$4:$A$503,"&lt;="&amp;A41)-SUMIFS('생산·작업일지'!$G$4:$G$503,'생산·작업일지'!$F$4:$F$503,B41,'생산·작업일지'!$A$4:$A$503,"&lt;="&amp;A41))</f>
        <v/>
      </c>
      <c r="H41" s="12" t="n"/>
      <c r="I41" s="13" t="n"/>
      <c r="J41" s="11" t="n"/>
      <c r="K41" s="13" t="n"/>
      <c r="L41" s="13" t="n"/>
      <c r="M41" s="12" t="n"/>
      <c r="N41" s="15">
        <f>IF(B41="","",IF(COUNTIF(B$4:B41,B41)=1,MAX(N$3:N40)+1,""))</f>
        <v/>
      </c>
    </row>
    <row r="42">
      <c r="A42" s="11" t="n"/>
      <c r="B42" s="12" t="n"/>
      <c r="C42" s="13" t="n"/>
      <c r="D42" s="14" t="n"/>
      <c r="E42" s="14" t="n"/>
      <c r="F42" s="14">
        <f>IF(OR(A42="",B42=""),"",IF(COUNTIFS(A$4:A42,A42,B$4:B42,B42)&gt;1,"",SUMIFS('생산·작업일지'!$G$4:$G$503,'생산·작업일지'!$F$4:$F$503,B42,'생산·작업일지'!$A$4:$A$503,A42)))</f>
        <v/>
      </c>
      <c r="G42" s="14">
        <f>IF(OR(A42="",B42=""),"",SUMIFS($D$4:$D$503,$B$4:$B$503,B42,$A$4:$A$503,"&lt;="&amp;A42)+SUMIFS($E$4:$E$503,$B$4:$B$503,B42,$A$4:$A$503,"&lt;="&amp;A42)-SUMIFS('생산·작업일지'!$G$4:$G$503,'생산·작업일지'!$F$4:$F$503,B42,'생산·작업일지'!$A$4:$A$503,"&lt;="&amp;A42))</f>
        <v/>
      </c>
      <c r="H42" s="12" t="n"/>
      <c r="I42" s="13" t="n"/>
      <c r="J42" s="11" t="n"/>
      <c r="K42" s="13" t="n"/>
      <c r="L42" s="13" t="n"/>
      <c r="M42" s="12" t="n"/>
      <c r="N42" s="15">
        <f>IF(B42="","",IF(COUNTIF(B$4:B42,B42)=1,MAX(N$3:N41)+1,""))</f>
        <v/>
      </c>
    </row>
    <row r="43">
      <c r="A43" s="11" t="n"/>
      <c r="B43" s="12" t="n"/>
      <c r="C43" s="13" t="n"/>
      <c r="D43" s="14" t="n"/>
      <c r="E43" s="14" t="n"/>
      <c r="F43" s="14">
        <f>IF(OR(A43="",B43=""),"",IF(COUNTIFS(A$4:A43,A43,B$4:B43,B43)&gt;1,"",SUMIFS('생산·작업일지'!$G$4:$G$503,'생산·작업일지'!$F$4:$F$503,B43,'생산·작업일지'!$A$4:$A$503,A43)))</f>
        <v/>
      </c>
      <c r="G43" s="14">
        <f>IF(OR(A43="",B43=""),"",SUMIFS($D$4:$D$503,$B$4:$B$503,B43,$A$4:$A$503,"&lt;="&amp;A43)+SUMIFS($E$4:$E$503,$B$4:$B$503,B43,$A$4:$A$503,"&lt;="&amp;A43)-SUMIFS('생산·작업일지'!$G$4:$G$503,'생산·작업일지'!$F$4:$F$503,B43,'생산·작업일지'!$A$4:$A$503,"&lt;="&amp;A43))</f>
        <v/>
      </c>
      <c r="H43" s="12" t="n"/>
      <c r="I43" s="13" t="n"/>
      <c r="J43" s="11" t="n"/>
      <c r="K43" s="13" t="n"/>
      <c r="L43" s="13" t="n"/>
      <c r="M43" s="12" t="n"/>
      <c r="N43" s="15">
        <f>IF(B43="","",IF(COUNTIF(B$4:B43,B43)=1,MAX(N$3:N42)+1,""))</f>
        <v/>
      </c>
    </row>
    <row r="44">
      <c r="A44" s="11" t="n"/>
      <c r="B44" s="12" t="n"/>
      <c r="C44" s="13" t="n"/>
      <c r="D44" s="14" t="n"/>
      <c r="E44" s="14" t="n"/>
      <c r="F44" s="14">
        <f>IF(OR(A44="",B44=""),"",IF(COUNTIFS(A$4:A44,A44,B$4:B44,B44)&gt;1,"",SUMIFS('생산·작업일지'!$G$4:$G$503,'생산·작업일지'!$F$4:$F$503,B44,'생산·작업일지'!$A$4:$A$503,A44)))</f>
        <v/>
      </c>
      <c r="G44" s="14">
        <f>IF(OR(A44="",B44=""),"",SUMIFS($D$4:$D$503,$B$4:$B$503,B44,$A$4:$A$503,"&lt;="&amp;A44)+SUMIFS($E$4:$E$503,$B$4:$B$503,B44,$A$4:$A$503,"&lt;="&amp;A44)-SUMIFS('생산·작업일지'!$G$4:$G$503,'생산·작업일지'!$F$4:$F$503,B44,'생산·작업일지'!$A$4:$A$503,"&lt;="&amp;A44))</f>
        <v/>
      </c>
      <c r="H44" s="12" t="n"/>
      <c r="I44" s="13" t="n"/>
      <c r="J44" s="11" t="n"/>
      <c r="K44" s="13" t="n"/>
      <c r="L44" s="13" t="n"/>
      <c r="M44" s="12" t="n"/>
      <c r="N44" s="15">
        <f>IF(B44="","",IF(COUNTIF(B$4:B44,B44)=1,MAX(N$3:N43)+1,""))</f>
        <v/>
      </c>
    </row>
    <row r="45">
      <c r="A45" s="11" t="n"/>
      <c r="B45" s="12" t="n"/>
      <c r="C45" s="13" t="n"/>
      <c r="D45" s="14" t="n"/>
      <c r="E45" s="14" t="n"/>
      <c r="F45" s="14">
        <f>IF(OR(A45="",B45=""),"",IF(COUNTIFS(A$4:A45,A45,B$4:B45,B45)&gt;1,"",SUMIFS('생산·작업일지'!$G$4:$G$503,'생산·작업일지'!$F$4:$F$503,B45,'생산·작업일지'!$A$4:$A$503,A45)))</f>
        <v/>
      </c>
      <c r="G45" s="14">
        <f>IF(OR(A45="",B45=""),"",SUMIFS($D$4:$D$503,$B$4:$B$503,B45,$A$4:$A$503,"&lt;="&amp;A45)+SUMIFS($E$4:$E$503,$B$4:$B$503,B45,$A$4:$A$503,"&lt;="&amp;A45)-SUMIFS('생산·작업일지'!$G$4:$G$503,'생산·작업일지'!$F$4:$F$503,B45,'생산·작업일지'!$A$4:$A$503,"&lt;="&amp;A45))</f>
        <v/>
      </c>
      <c r="H45" s="12" t="n"/>
      <c r="I45" s="13" t="n"/>
      <c r="J45" s="11" t="n"/>
      <c r="K45" s="13" t="n"/>
      <c r="L45" s="13" t="n"/>
      <c r="M45" s="12" t="n"/>
      <c r="N45" s="15">
        <f>IF(B45="","",IF(COUNTIF(B$4:B45,B45)=1,MAX(N$3:N44)+1,""))</f>
        <v/>
      </c>
    </row>
    <row r="46">
      <c r="A46" s="11" t="n"/>
      <c r="B46" s="12" t="n"/>
      <c r="C46" s="13" t="n"/>
      <c r="D46" s="14" t="n"/>
      <c r="E46" s="14" t="n"/>
      <c r="F46" s="14">
        <f>IF(OR(A46="",B46=""),"",IF(COUNTIFS(A$4:A46,A46,B$4:B46,B46)&gt;1,"",SUMIFS('생산·작업일지'!$G$4:$G$503,'생산·작업일지'!$F$4:$F$503,B46,'생산·작업일지'!$A$4:$A$503,A46)))</f>
        <v/>
      </c>
      <c r="G46" s="14">
        <f>IF(OR(A46="",B46=""),"",SUMIFS($D$4:$D$503,$B$4:$B$503,B46,$A$4:$A$503,"&lt;="&amp;A46)+SUMIFS($E$4:$E$503,$B$4:$B$503,B46,$A$4:$A$503,"&lt;="&amp;A46)-SUMIFS('생산·작업일지'!$G$4:$G$503,'생산·작업일지'!$F$4:$F$503,B46,'생산·작업일지'!$A$4:$A$503,"&lt;="&amp;A46))</f>
        <v/>
      </c>
      <c r="H46" s="12" t="n"/>
      <c r="I46" s="13" t="n"/>
      <c r="J46" s="11" t="n"/>
      <c r="K46" s="13" t="n"/>
      <c r="L46" s="13" t="n"/>
      <c r="M46" s="12" t="n"/>
      <c r="N46" s="15">
        <f>IF(B46="","",IF(COUNTIF(B$4:B46,B46)=1,MAX(N$3:N45)+1,""))</f>
        <v/>
      </c>
    </row>
    <row r="47">
      <c r="A47" s="11" t="n"/>
      <c r="B47" s="12" t="n"/>
      <c r="C47" s="13" t="n"/>
      <c r="D47" s="14" t="n"/>
      <c r="E47" s="14" t="n"/>
      <c r="F47" s="14">
        <f>IF(OR(A47="",B47=""),"",IF(COUNTIFS(A$4:A47,A47,B$4:B47,B47)&gt;1,"",SUMIFS('생산·작업일지'!$G$4:$G$503,'생산·작업일지'!$F$4:$F$503,B47,'생산·작업일지'!$A$4:$A$503,A47)))</f>
        <v/>
      </c>
      <c r="G47" s="14">
        <f>IF(OR(A47="",B47=""),"",SUMIFS($D$4:$D$503,$B$4:$B$503,B47,$A$4:$A$503,"&lt;="&amp;A47)+SUMIFS($E$4:$E$503,$B$4:$B$503,B47,$A$4:$A$503,"&lt;="&amp;A47)-SUMIFS('생산·작업일지'!$G$4:$G$503,'생산·작업일지'!$F$4:$F$503,B47,'생산·작업일지'!$A$4:$A$503,"&lt;="&amp;A47))</f>
        <v/>
      </c>
      <c r="H47" s="12" t="n"/>
      <c r="I47" s="13" t="n"/>
      <c r="J47" s="11" t="n"/>
      <c r="K47" s="13" t="n"/>
      <c r="L47" s="13" t="n"/>
      <c r="M47" s="12" t="n"/>
      <c r="N47" s="15">
        <f>IF(B47="","",IF(COUNTIF(B$4:B47,B47)=1,MAX(N$3:N46)+1,""))</f>
        <v/>
      </c>
    </row>
    <row r="48">
      <c r="A48" s="11" t="n"/>
      <c r="B48" s="12" t="n"/>
      <c r="C48" s="13" t="n"/>
      <c r="D48" s="14" t="n"/>
      <c r="E48" s="14" t="n"/>
      <c r="F48" s="14">
        <f>IF(OR(A48="",B48=""),"",IF(COUNTIFS(A$4:A48,A48,B$4:B48,B48)&gt;1,"",SUMIFS('생산·작업일지'!$G$4:$G$503,'생산·작업일지'!$F$4:$F$503,B48,'생산·작업일지'!$A$4:$A$503,A48)))</f>
        <v/>
      </c>
      <c r="G48" s="14">
        <f>IF(OR(A48="",B48=""),"",SUMIFS($D$4:$D$503,$B$4:$B$503,B48,$A$4:$A$503,"&lt;="&amp;A48)+SUMIFS($E$4:$E$503,$B$4:$B$503,B48,$A$4:$A$503,"&lt;="&amp;A48)-SUMIFS('생산·작업일지'!$G$4:$G$503,'생산·작업일지'!$F$4:$F$503,B48,'생산·작업일지'!$A$4:$A$503,"&lt;="&amp;A48))</f>
        <v/>
      </c>
      <c r="H48" s="12" t="n"/>
      <c r="I48" s="13" t="n"/>
      <c r="J48" s="11" t="n"/>
      <c r="K48" s="13" t="n"/>
      <c r="L48" s="13" t="n"/>
      <c r="M48" s="12" t="n"/>
      <c r="N48" s="15">
        <f>IF(B48="","",IF(COUNTIF(B$4:B48,B48)=1,MAX(N$3:N47)+1,""))</f>
        <v/>
      </c>
    </row>
    <row r="49">
      <c r="A49" s="11" t="n"/>
      <c r="B49" s="12" t="n"/>
      <c r="C49" s="13" t="n"/>
      <c r="D49" s="14" t="n"/>
      <c r="E49" s="14" t="n"/>
      <c r="F49" s="14">
        <f>IF(OR(A49="",B49=""),"",IF(COUNTIFS(A$4:A49,A49,B$4:B49,B49)&gt;1,"",SUMIFS('생산·작업일지'!$G$4:$G$503,'생산·작업일지'!$F$4:$F$503,B49,'생산·작업일지'!$A$4:$A$503,A49)))</f>
        <v/>
      </c>
      <c r="G49" s="14">
        <f>IF(OR(A49="",B49=""),"",SUMIFS($D$4:$D$503,$B$4:$B$503,B49,$A$4:$A$503,"&lt;="&amp;A49)+SUMIFS($E$4:$E$503,$B$4:$B$503,B49,$A$4:$A$503,"&lt;="&amp;A49)-SUMIFS('생산·작업일지'!$G$4:$G$503,'생산·작업일지'!$F$4:$F$503,B49,'생산·작업일지'!$A$4:$A$503,"&lt;="&amp;A49))</f>
        <v/>
      </c>
      <c r="H49" s="12" t="n"/>
      <c r="I49" s="13" t="n"/>
      <c r="J49" s="11" t="n"/>
      <c r="K49" s="13" t="n"/>
      <c r="L49" s="13" t="n"/>
      <c r="M49" s="12" t="n"/>
      <c r="N49" s="15">
        <f>IF(B49="","",IF(COUNTIF(B$4:B49,B49)=1,MAX(N$3:N48)+1,""))</f>
        <v/>
      </c>
    </row>
    <row r="50">
      <c r="A50" s="11" t="n"/>
      <c r="B50" s="12" t="n"/>
      <c r="C50" s="13" t="n"/>
      <c r="D50" s="14" t="n"/>
      <c r="E50" s="14" t="n"/>
      <c r="F50" s="14">
        <f>IF(OR(A50="",B50=""),"",IF(COUNTIFS(A$4:A50,A50,B$4:B50,B50)&gt;1,"",SUMIFS('생산·작업일지'!$G$4:$G$503,'생산·작업일지'!$F$4:$F$503,B50,'생산·작업일지'!$A$4:$A$503,A50)))</f>
        <v/>
      </c>
      <c r="G50" s="14">
        <f>IF(OR(A50="",B50=""),"",SUMIFS($D$4:$D$503,$B$4:$B$503,B50,$A$4:$A$503,"&lt;="&amp;A50)+SUMIFS($E$4:$E$503,$B$4:$B$503,B50,$A$4:$A$503,"&lt;="&amp;A50)-SUMIFS('생산·작업일지'!$G$4:$G$503,'생산·작업일지'!$F$4:$F$503,B50,'생산·작업일지'!$A$4:$A$503,"&lt;="&amp;A50))</f>
        <v/>
      </c>
      <c r="H50" s="12" t="n"/>
      <c r="I50" s="13" t="n"/>
      <c r="J50" s="11" t="n"/>
      <c r="K50" s="13" t="n"/>
      <c r="L50" s="13" t="n"/>
      <c r="M50" s="12" t="n"/>
      <c r="N50" s="15">
        <f>IF(B50="","",IF(COUNTIF(B$4:B50,B50)=1,MAX(N$3:N49)+1,""))</f>
        <v/>
      </c>
    </row>
    <row r="51">
      <c r="A51" s="11" t="n"/>
      <c r="B51" s="12" t="n"/>
      <c r="C51" s="13" t="n"/>
      <c r="D51" s="14" t="n"/>
      <c r="E51" s="14" t="n"/>
      <c r="F51" s="14">
        <f>IF(OR(A51="",B51=""),"",IF(COUNTIFS(A$4:A51,A51,B$4:B51,B51)&gt;1,"",SUMIFS('생산·작업일지'!$G$4:$G$503,'생산·작업일지'!$F$4:$F$503,B51,'생산·작업일지'!$A$4:$A$503,A51)))</f>
        <v/>
      </c>
      <c r="G51" s="14">
        <f>IF(OR(A51="",B51=""),"",SUMIFS($D$4:$D$503,$B$4:$B$503,B51,$A$4:$A$503,"&lt;="&amp;A51)+SUMIFS($E$4:$E$503,$B$4:$B$503,B51,$A$4:$A$503,"&lt;="&amp;A51)-SUMIFS('생산·작업일지'!$G$4:$G$503,'생산·작업일지'!$F$4:$F$503,B51,'생산·작업일지'!$A$4:$A$503,"&lt;="&amp;A51))</f>
        <v/>
      </c>
      <c r="H51" s="12" t="n"/>
      <c r="I51" s="13" t="n"/>
      <c r="J51" s="11" t="n"/>
      <c r="K51" s="13" t="n"/>
      <c r="L51" s="13" t="n"/>
      <c r="M51" s="12" t="n"/>
      <c r="N51" s="15">
        <f>IF(B51="","",IF(COUNTIF(B$4:B51,B51)=1,MAX(N$3:N50)+1,""))</f>
        <v/>
      </c>
    </row>
    <row r="52">
      <c r="A52" s="11" t="n"/>
      <c r="B52" s="12" t="n"/>
      <c r="C52" s="13" t="n"/>
      <c r="D52" s="14" t="n"/>
      <c r="E52" s="14" t="n"/>
      <c r="F52" s="14">
        <f>IF(OR(A52="",B52=""),"",IF(COUNTIFS(A$4:A52,A52,B$4:B52,B52)&gt;1,"",SUMIFS('생산·작업일지'!$G$4:$G$503,'생산·작업일지'!$F$4:$F$503,B52,'생산·작업일지'!$A$4:$A$503,A52)))</f>
        <v/>
      </c>
      <c r="G52" s="14">
        <f>IF(OR(A52="",B52=""),"",SUMIFS($D$4:$D$503,$B$4:$B$503,B52,$A$4:$A$503,"&lt;="&amp;A52)+SUMIFS($E$4:$E$503,$B$4:$B$503,B52,$A$4:$A$503,"&lt;="&amp;A52)-SUMIFS('생산·작업일지'!$G$4:$G$503,'생산·작업일지'!$F$4:$F$503,B52,'생산·작업일지'!$A$4:$A$503,"&lt;="&amp;A52))</f>
        <v/>
      </c>
      <c r="H52" s="12" t="n"/>
      <c r="I52" s="13" t="n"/>
      <c r="J52" s="11" t="n"/>
      <c r="K52" s="13" t="n"/>
      <c r="L52" s="13" t="n"/>
      <c r="M52" s="12" t="n"/>
      <c r="N52" s="15">
        <f>IF(B52="","",IF(COUNTIF(B$4:B52,B52)=1,MAX(N$3:N51)+1,""))</f>
        <v/>
      </c>
    </row>
    <row r="53">
      <c r="A53" s="11" t="n"/>
      <c r="B53" s="12" t="n"/>
      <c r="C53" s="13" t="n"/>
      <c r="D53" s="14" t="n"/>
      <c r="E53" s="14" t="n"/>
      <c r="F53" s="14">
        <f>IF(OR(A53="",B53=""),"",IF(COUNTIFS(A$4:A53,A53,B$4:B53,B53)&gt;1,"",SUMIFS('생산·작업일지'!$G$4:$G$503,'생산·작업일지'!$F$4:$F$503,B53,'생산·작업일지'!$A$4:$A$503,A53)))</f>
        <v/>
      </c>
      <c r="G53" s="14">
        <f>IF(OR(A53="",B53=""),"",SUMIFS($D$4:$D$503,$B$4:$B$503,B53,$A$4:$A$503,"&lt;="&amp;A53)+SUMIFS($E$4:$E$503,$B$4:$B$503,B53,$A$4:$A$503,"&lt;="&amp;A53)-SUMIFS('생산·작업일지'!$G$4:$G$503,'생산·작업일지'!$F$4:$F$503,B53,'생산·작업일지'!$A$4:$A$503,"&lt;="&amp;A53))</f>
        <v/>
      </c>
      <c r="H53" s="12" t="n"/>
      <c r="I53" s="13" t="n"/>
      <c r="J53" s="11" t="n"/>
      <c r="K53" s="13" t="n"/>
      <c r="L53" s="13" t="n"/>
      <c r="M53" s="12" t="n"/>
      <c r="N53" s="15">
        <f>IF(B53="","",IF(COUNTIF(B$4:B53,B53)=1,MAX(N$3:N52)+1,""))</f>
        <v/>
      </c>
    </row>
    <row r="54">
      <c r="A54" s="11" t="n"/>
      <c r="B54" s="12" t="n"/>
      <c r="C54" s="13" t="n"/>
      <c r="D54" s="14" t="n"/>
      <c r="E54" s="14" t="n"/>
      <c r="F54" s="14">
        <f>IF(OR(A54="",B54=""),"",IF(COUNTIFS(A$4:A54,A54,B$4:B54,B54)&gt;1,"",SUMIFS('생산·작업일지'!$G$4:$G$503,'생산·작업일지'!$F$4:$F$503,B54,'생산·작업일지'!$A$4:$A$503,A54)))</f>
        <v/>
      </c>
      <c r="G54" s="14">
        <f>IF(OR(A54="",B54=""),"",SUMIFS($D$4:$D$503,$B$4:$B$503,B54,$A$4:$A$503,"&lt;="&amp;A54)+SUMIFS($E$4:$E$503,$B$4:$B$503,B54,$A$4:$A$503,"&lt;="&amp;A54)-SUMIFS('생산·작업일지'!$G$4:$G$503,'생산·작업일지'!$F$4:$F$503,B54,'생산·작업일지'!$A$4:$A$503,"&lt;="&amp;A54))</f>
        <v/>
      </c>
      <c r="H54" s="12" t="n"/>
      <c r="I54" s="13" t="n"/>
      <c r="J54" s="11" t="n"/>
      <c r="K54" s="13" t="n"/>
      <c r="L54" s="13" t="n"/>
      <c r="M54" s="12" t="n"/>
      <c r="N54" s="15">
        <f>IF(B54="","",IF(COUNTIF(B$4:B54,B54)=1,MAX(N$3:N53)+1,""))</f>
        <v/>
      </c>
    </row>
    <row r="55">
      <c r="A55" s="11" t="n"/>
      <c r="B55" s="12" t="n"/>
      <c r="C55" s="13" t="n"/>
      <c r="D55" s="14" t="n"/>
      <c r="E55" s="14" t="n"/>
      <c r="F55" s="14">
        <f>IF(OR(A55="",B55=""),"",IF(COUNTIFS(A$4:A55,A55,B$4:B55,B55)&gt;1,"",SUMIFS('생산·작업일지'!$G$4:$G$503,'생산·작업일지'!$F$4:$F$503,B55,'생산·작업일지'!$A$4:$A$503,A55)))</f>
        <v/>
      </c>
      <c r="G55" s="14">
        <f>IF(OR(A55="",B55=""),"",SUMIFS($D$4:$D$503,$B$4:$B$503,B55,$A$4:$A$503,"&lt;="&amp;A55)+SUMIFS($E$4:$E$503,$B$4:$B$503,B55,$A$4:$A$503,"&lt;="&amp;A55)-SUMIFS('생산·작업일지'!$G$4:$G$503,'생산·작업일지'!$F$4:$F$503,B55,'생산·작업일지'!$A$4:$A$503,"&lt;="&amp;A55))</f>
        <v/>
      </c>
      <c r="H55" s="12" t="n"/>
      <c r="I55" s="13" t="n"/>
      <c r="J55" s="11" t="n"/>
      <c r="K55" s="13" t="n"/>
      <c r="L55" s="13" t="n"/>
      <c r="M55" s="12" t="n"/>
      <c r="N55" s="15">
        <f>IF(B55="","",IF(COUNTIF(B$4:B55,B55)=1,MAX(N$3:N54)+1,""))</f>
        <v/>
      </c>
    </row>
    <row r="56">
      <c r="A56" s="11" t="n"/>
      <c r="B56" s="12" t="n"/>
      <c r="C56" s="13" t="n"/>
      <c r="D56" s="14" t="n"/>
      <c r="E56" s="14" t="n"/>
      <c r="F56" s="14">
        <f>IF(OR(A56="",B56=""),"",IF(COUNTIFS(A$4:A56,A56,B$4:B56,B56)&gt;1,"",SUMIFS('생산·작업일지'!$G$4:$G$503,'생산·작업일지'!$F$4:$F$503,B56,'생산·작업일지'!$A$4:$A$503,A56)))</f>
        <v/>
      </c>
      <c r="G56" s="14">
        <f>IF(OR(A56="",B56=""),"",SUMIFS($D$4:$D$503,$B$4:$B$503,B56,$A$4:$A$503,"&lt;="&amp;A56)+SUMIFS($E$4:$E$503,$B$4:$B$503,B56,$A$4:$A$503,"&lt;="&amp;A56)-SUMIFS('생산·작업일지'!$G$4:$G$503,'생산·작업일지'!$F$4:$F$503,B56,'생산·작업일지'!$A$4:$A$503,"&lt;="&amp;A56))</f>
        <v/>
      </c>
      <c r="H56" s="12" t="n"/>
      <c r="I56" s="13" t="n"/>
      <c r="J56" s="11" t="n"/>
      <c r="K56" s="13" t="n"/>
      <c r="L56" s="13" t="n"/>
      <c r="M56" s="12" t="n"/>
      <c r="N56" s="15">
        <f>IF(B56="","",IF(COUNTIF(B$4:B56,B56)=1,MAX(N$3:N55)+1,""))</f>
        <v/>
      </c>
    </row>
    <row r="57">
      <c r="A57" s="11" t="n"/>
      <c r="B57" s="12" t="n"/>
      <c r="C57" s="13" t="n"/>
      <c r="D57" s="14" t="n"/>
      <c r="E57" s="14" t="n"/>
      <c r="F57" s="14">
        <f>IF(OR(A57="",B57=""),"",IF(COUNTIFS(A$4:A57,A57,B$4:B57,B57)&gt;1,"",SUMIFS('생산·작업일지'!$G$4:$G$503,'생산·작업일지'!$F$4:$F$503,B57,'생산·작업일지'!$A$4:$A$503,A57)))</f>
        <v/>
      </c>
      <c r="G57" s="14">
        <f>IF(OR(A57="",B57=""),"",SUMIFS($D$4:$D$503,$B$4:$B$503,B57,$A$4:$A$503,"&lt;="&amp;A57)+SUMIFS($E$4:$E$503,$B$4:$B$503,B57,$A$4:$A$503,"&lt;="&amp;A57)-SUMIFS('생산·작업일지'!$G$4:$G$503,'생산·작업일지'!$F$4:$F$503,B57,'생산·작업일지'!$A$4:$A$503,"&lt;="&amp;A57))</f>
        <v/>
      </c>
      <c r="H57" s="12" t="n"/>
      <c r="I57" s="13" t="n"/>
      <c r="J57" s="11" t="n"/>
      <c r="K57" s="13" t="n"/>
      <c r="L57" s="13" t="n"/>
      <c r="M57" s="12" t="n"/>
      <c r="N57" s="15">
        <f>IF(B57="","",IF(COUNTIF(B$4:B57,B57)=1,MAX(N$3:N56)+1,""))</f>
        <v/>
      </c>
    </row>
    <row r="58">
      <c r="A58" s="11" t="n"/>
      <c r="B58" s="12" t="n"/>
      <c r="C58" s="13" t="n"/>
      <c r="D58" s="14" t="n"/>
      <c r="E58" s="14" t="n"/>
      <c r="F58" s="14">
        <f>IF(OR(A58="",B58=""),"",IF(COUNTIFS(A$4:A58,A58,B$4:B58,B58)&gt;1,"",SUMIFS('생산·작업일지'!$G$4:$G$503,'생산·작업일지'!$F$4:$F$503,B58,'생산·작업일지'!$A$4:$A$503,A58)))</f>
        <v/>
      </c>
      <c r="G58" s="14">
        <f>IF(OR(A58="",B58=""),"",SUMIFS($D$4:$D$503,$B$4:$B$503,B58,$A$4:$A$503,"&lt;="&amp;A58)+SUMIFS($E$4:$E$503,$B$4:$B$503,B58,$A$4:$A$503,"&lt;="&amp;A58)-SUMIFS('생산·작업일지'!$G$4:$G$503,'생산·작업일지'!$F$4:$F$503,B58,'생산·작업일지'!$A$4:$A$503,"&lt;="&amp;A58))</f>
        <v/>
      </c>
      <c r="H58" s="12" t="n"/>
      <c r="I58" s="13" t="n"/>
      <c r="J58" s="11" t="n"/>
      <c r="K58" s="13" t="n"/>
      <c r="L58" s="13" t="n"/>
      <c r="M58" s="12" t="n"/>
      <c r="N58" s="15">
        <f>IF(B58="","",IF(COUNTIF(B$4:B58,B58)=1,MAX(N$3:N57)+1,""))</f>
        <v/>
      </c>
    </row>
    <row r="59">
      <c r="A59" s="11" t="n"/>
      <c r="B59" s="12" t="n"/>
      <c r="C59" s="13" t="n"/>
      <c r="D59" s="14" t="n"/>
      <c r="E59" s="14" t="n"/>
      <c r="F59" s="14">
        <f>IF(OR(A59="",B59=""),"",IF(COUNTIFS(A$4:A59,A59,B$4:B59,B59)&gt;1,"",SUMIFS('생산·작업일지'!$G$4:$G$503,'생산·작업일지'!$F$4:$F$503,B59,'생산·작업일지'!$A$4:$A$503,A59)))</f>
        <v/>
      </c>
      <c r="G59" s="14">
        <f>IF(OR(A59="",B59=""),"",SUMIFS($D$4:$D$503,$B$4:$B$503,B59,$A$4:$A$503,"&lt;="&amp;A59)+SUMIFS($E$4:$E$503,$B$4:$B$503,B59,$A$4:$A$503,"&lt;="&amp;A59)-SUMIFS('생산·작업일지'!$G$4:$G$503,'생산·작업일지'!$F$4:$F$503,B59,'생산·작업일지'!$A$4:$A$503,"&lt;="&amp;A59))</f>
        <v/>
      </c>
      <c r="H59" s="12" t="n"/>
      <c r="I59" s="13" t="n"/>
      <c r="J59" s="11" t="n"/>
      <c r="K59" s="13" t="n"/>
      <c r="L59" s="13" t="n"/>
      <c r="M59" s="12" t="n"/>
      <c r="N59" s="15">
        <f>IF(B59="","",IF(COUNTIF(B$4:B59,B59)=1,MAX(N$3:N58)+1,""))</f>
        <v/>
      </c>
    </row>
    <row r="60">
      <c r="A60" s="11" t="n"/>
      <c r="B60" s="12" t="n"/>
      <c r="C60" s="13" t="n"/>
      <c r="D60" s="14" t="n"/>
      <c r="E60" s="14" t="n"/>
      <c r="F60" s="14">
        <f>IF(OR(A60="",B60=""),"",IF(COUNTIFS(A$4:A60,A60,B$4:B60,B60)&gt;1,"",SUMIFS('생산·작업일지'!$G$4:$G$503,'생산·작업일지'!$F$4:$F$503,B60,'생산·작업일지'!$A$4:$A$503,A60)))</f>
        <v/>
      </c>
      <c r="G60" s="14">
        <f>IF(OR(A60="",B60=""),"",SUMIFS($D$4:$D$503,$B$4:$B$503,B60,$A$4:$A$503,"&lt;="&amp;A60)+SUMIFS($E$4:$E$503,$B$4:$B$503,B60,$A$4:$A$503,"&lt;="&amp;A60)-SUMIFS('생산·작업일지'!$G$4:$G$503,'생산·작업일지'!$F$4:$F$503,B60,'생산·작업일지'!$A$4:$A$503,"&lt;="&amp;A60))</f>
        <v/>
      </c>
      <c r="H60" s="12" t="n"/>
      <c r="I60" s="13" t="n"/>
      <c r="J60" s="11" t="n"/>
      <c r="K60" s="13" t="n"/>
      <c r="L60" s="13" t="n"/>
      <c r="M60" s="12" t="n"/>
      <c r="N60" s="15">
        <f>IF(B60="","",IF(COUNTIF(B$4:B60,B60)=1,MAX(N$3:N59)+1,""))</f>
        <v/>
      </c>
    </row>
    <row r="61">
      <c r="A61" s="11" t="n"/>
      <c r="B61" s="12" t="n"/>
      <c r="C61" s="13" t="n"/>
      <c r="D61" s="14" t="n"/>
      <c r="E61" s="14" t="n"/>
      <c r="F61" s="14">
        <f>IF(OR(A61="",B61=""),"",IF(COUNTIFS(A$4:A61,A61,B$4:B61,B61)&gt;1,"",SUMIFS('생산·작업일지'!$G$4:$G$503,'생산·작업일지'!$F$4:$F$503,B61,'생산·작업일지'!$A$4:$A$503,A61)))</f>
        <v/>
      </c>
      <c r="G61" s="14">
        <f>IF(OR(A61="",B61=""),"",SUMIFS($D$4:$D$503,$B$4:$B$503,B61,$A$4:$A$503,"&lt;="&amp;A61)+SUMIFS($E$4:$E$503,$B$4:$B$503,B61,$A$4:$A$503,"&lt;="&amp;A61)-SUMIFS('생산·작업일지'!$G$4:$G$503,'생산·작업일지'!$F$4:$F$503,B61,'생산·작업일지'!$A$4:$A$503,"&lt;="&amp;A61))</f>
        <v/>
      </c>
      <c r="H61" s="12" t="n"/>
      <c r="I61" s="13" t="n"/>
      <c r="J61" s="11" t="n"/>
      <c r="K61" s="13" t="n"/>
      <c r="L61" s="13" t="n"/>
      <c r="M61" s="12" t="n"/>
      <c r="N61" s="15">
        <f>IF(B61="","",IF(COUNTIF(B$4:B61,B61)=1,MAX(N$3:N60)+1,""))</f>
        <v/>
      </c>
    </row>
    <row r="62">
      <c r="A62" s="11" t="n"/>
      <c r="B62" s="12" t="n"/>
      <c r="C62" s="13" t="n"/>
      <c r="D62" s="14" t="n"/>
      <c r="E62" s="14" t="n"/>
      <c r="F62" s="14">
        <f>IF(OR(A62="",B62=""),"",IF(COUNTIFS(A$4:A62,A62,B$4:B62,B62)&gt;1,"",SUMIFS('생산·작업일지'!$G$4:$G$503,'생산·작업일지'!$F$4:$F$503,B62,'생산·작업일지'!$A$4:$A$503,A62)))</f>
        <v/>
      </c>
      <c r="G62" s="14">
        <f>IF(OR(A62="",B62=""),"",SUMIFS($D$4:$D$503,$B$4:$B$503,B62,$A$4:$A$503,"&lt;="&amp;A62)+SUMIFS($E$4:$E$503,$B$4:$B$503,B62,$A$4:$A$503,"&lt;="&amp;A62)-SUMIFS('생산·작업일지'!$G$4:$G$503,'생산·작업일지'!$F$4:$F$503,B62,'생산·작업일지'!$A$4:$A$503,"&lt;="&amp;A62))</f>
        <v/>
      </c>
      <c r="H62" s="12" t="n"/>
      <c r="I62" s="13" t="n"/>
      <c r="J62" s="11" t="n"/>
      <c r="K62" s="13" t="n"/>
      <c r="L62" s="13" t="n"/>
      <c r="M62" s="12" t="n"/>
      <c r="N62" s="15">
        <f>IF(B62="","",IF(COUNTIF(B$4:B62,B62)=1,MAX(N$3:N61)+1,""))</f>
        <v/>
      </c>
    </row>
    <row r="63">
      <c r="A63" s="11" t="n"/>
      <c r="B63" s="12" t="n"/>
      <c r="C63" s="13" t="n"/>
      <c r="D63" s="14" t="n"/>
      <c r="E63" s="14" t="n"/>
      <c r="F63" s="14">
        <f>IF(OR(A63="",B63=""),"",IF(COUNTIFS(A$4:A63,A63,B$4:B63,B63)&gt;1,"",SUMIFS('생산·작업일지'!$G$4:$G$503,'생산·작업일지'!$F$4:$F$503,B63,'생산·작업일지'!$A$4:$A$503,A63)))</f>
        <v/>
      </c>
      <c r="G63" s="14">
        <f>IF(OR(A63="",B63=""),"",SUMIFS($D$4:$D$503,$B$4:$B$503,B63,$A$4:$A$503,"&lt;="&amp;A63)+SUMIFS($E$4:$E$503,$B$4:$B$503,B63,$A$4:$A$503,"&lt;="&amp;A63)-SUMIFS('생산·작업일지'!$G$4:$G$503,'생산·작업일지'!$F$4:$F$503,B63,'생산·작업일지'!$A$4:$A$503,"&lt;="&amp;A63))</f>
        <v/>
      </c>
      <c r="H63" s="12" t="n"/>
      <c r="I63" s="13" t="n"/>
      <c r="J63" s="11" t="n"/>
      <c r="K63" s="13" t="n"/>
      <c r="L63" s="13" t="n"/>
      <c r="M63" s="12" t="n"/>
      <c r="N63" s="15">
        <f>IF(B63="","",IF(COUNTIF(B$4:B63,B63)=1,MAX(N$3:N62)+1,""))</f>
        <v/>
      </c>
    </row>
    <row r="64">
      <c r="A64" s="11" t="n"/>
      <c r="B64" s="12" t="n"/>
      <c r="C64" s="13" t="n"/>
      <c r="D64" s="14" t="n"/>
      <c r="E64" s="14" t="n"/>
      <c r="F64" s="14">
        <f>IF(OR(A64="",B64=""),"",IF(COUNTIFS(A$4:A64,A64,B$4:B64,B64)&gt;1,"",SUMIFS('생산·작업일지'!$G$4:$G$503,'생산·작업일지'!$F$4:$F$503,B64,'생산·작업일지'!$A$4:$A$503,A64)))</f>
        <v/>
      </c>
      <c r="G64" s="14">
        <f>IF(OR(A64="",B64=""),"",SUMIFS($D$4:$D$503,$B$4:$B$503,B64,$A$4:$A$503,"&lt;="&amp;A64)+SUMIFS($E$4:$E$503,$B$4:$B$503,B64,$A$4:$A$503,"&lt;="&amp;A64)-SUMIFS('생산·작업일지'!$G$4:$G$503,'생산·작업일지'!$F$4:$F$503,B64,'생산·작업일지'!$A$4:$A$503,"&lt;="&amp;A64))</f>
        <v/>
      </c>
      <c r="H64" s="12" t="n"/>
      <c r="I64" s="13" t="n"/>
      <c r="J64" s="11" t="n"/>
      <c r="K64" s="13" t="n"/>
      <c r="L64" s="13" t="n"/>
      <c r="M64" s="12" t="n"/>
      <c r="N64" s="15">
        <f>IF(B64="","",IF(COUNTIF(B$4:B64,B64)=1,MAX(N$3:N63)+1,""))</f>
        <v/>
      </c>
    </row>
    <row r="65">
      <c r="A65" s="11" t="n"/>
      <c r="B65" s="12" t="n"/>
      <c r="C65" s="13" t="n"/>
      <c r="D65" s="14" t="n"/>
      <c r="E65" s="14" t="n"/>
      <c r="F65" s="14">
        <f>IF(OR(A65="",B65=""),"",IF(COUNTIFS(A$4:A65,A65,B$4:B65,B65)&gt;1,"",SUMIFS('생산·작업일지'!$G$4:$G$503,'생산·작업일지'!$F$4:$F$503,B65,'생산·작업일지'!$A$4:$A$503,A65)))</f>
        <v/>
      </c>
      <c r="G65" s="14">
        <f>IF(OR(A65="",B65=""),"",SUMIFS($D$4:$D$503,$B$4:$B$503,B65,$A$4:$A$503,"&lt;="&amp;A65)+SUMIFS($E$4:$E$503,$B$4:$B$503,B65,$A$4:$A$503,"&lt;="&amp;A65)-SUMIFS('생산·작업일지'!$G$4:$G$503,'생산·작업일지'!$F$4:$F$503,B65,'생산·작업일지'!$A$4:$A$503,"&lt;="&amp;A65))</f>
        <v/>
      </c>
      <c r="H65" s="12" t="n"/>
      <c r="I65" s="13" t="n"/>
      <c r="J65" s="11" t="n"/>
      <c r="K65" s="13" t="n"/>
      <c r="L65" s="13" t="n"/>
      <c r="M65" s="12" t="n"/>
      <c r="N65" s="15">
        <f>IF(B65="","",IF(COUNTIF(B$4:B65,B65)=1,MAX(N$3:N64)+1,""))</f>
        <v/>
      </c>
    </row>
    <row r="66">
      <c r="A66" s="11" t="n"/>
      <c r="B66" s="12" t="n"/>
      <c r="C66" s="13" t="n"/>
      <c r="D66" s="14" t="n"/>
      <c r="E66" s="14" t="n"/>
      <c r="F66" s="14">
        <f>IF(OR(A66="",B66=""),"",IF(COUNTIFS(A$4:A66,A66,B$4:B66,B66)&gt;1,"",SUMIFS('생산·작업일지'!$G$4:$G$503,'생산·작업일지'!$F$4:$F$503,B66,'생산·작업일지'!$A$4:$A$503,A66)))</f>
        <v/>
      </c>
      <c r="G66" s="14">
        <f>IF(OR(A66="",B66=""),"",SUMIFS($D$4:$D$503,$B$4:$B$503,B66,$A$4:$A$503,"&lt;="&amp;A66)+SUMIFS($E$4:$E$503,$B$4:$B$503,B66,$A$4:$A$503,"&lt;="&amp;A66)-SUMIFS('생산·작업일지'!$G$4:$G$503,'생산·작업일지'!$F$4:$F$503,B66,'생산·작업일지'!$A$4:$A$503,"&lt;="&amp;A66))</f>
        <v/>
      </c>
      <c r="H66" s="12" t="n"/>
      <c r="I66" s="13" t="n"/>
      <c r="J66" s="11" t="n"/>
      <c r="K66" s="13" t="n"/>
      <c r="L66" s="13" t="n"/>
      <c r="M66" s="12" t="n"/>
      <c r="N66" s="15">
        <f>IF(B66="","",IF(COUNTIF(B$4:B66,B66)=1,MAX(N$3:N65)+1,""))</f>
        <v/>
      </c>
    </row>
    <row r="67">
      <c r="A67" s="11" t="n"/>
      <c r="B67" s="12" t="n"/>
      <c r="C67" s="13" t="n"/>
      <c r="D67" s="14" t="n"/>
      <c r="E67" s="14" t="n"/>
      <c r="F67" s="14">
        <f>IF(OR(A67="",B67=""),"",IF(COUNTIFS(A$4:A67,A67,B$4:B67,B67)&gt;1,"",SUMIFS('생산·작업일지'!$G$4:$G$503,'생산·작업일지'!$F$4:$F$503,B67,'생산·작업일지'!$A$4:$A$503,A67)))</f>
        <v/>
      </c>
      <c r="G67" s="14">
        <f>IF(OR(A67="",B67=""),"",SUMIFS($D$4:$D$503,$B$4:$B$503,B67,$A$4:$A$503,"&lt;="&amp;A67)+SUMIFS($E$4:$E$503,$B$4:$B$503,B67,$A$4:$A$503,"&lt;="&amp;A67)-SUMIFS('생산·작업일지'!$G$4:$G$503,'생산·작업일지'!$F$4:$F$503,B67,'생산·작업일지'!$A$4:$A$503,"&lt;="&amp;A67))</f>
        <v/>
      </c>
      <c r="H67" s="12" t="n"/>
      <c r="I67" s="13" t="n"/>
      <c r="J67" s="11" t="n"/>
      <c r="K67" s="13" t="n"/>
      <c r="L67" s="13" t="n"/>
      <c r="M67" s="12" t="n"/>
      <c r="N67" s="15">
        <f>IF(B67="","",IF(COUNTIF(B$4:B67,B67)=1,MAX(N$3:N66)+1,""))</f>
        <v/>
      </c>
    </row>
    <row r="68">
      <c r="A68" s="11" t="n"/>
      <c r="B68" s="12" t="n"/>
      <c r="C68" s="13" t="n"/>
      <c r="D68" s="14" t="n"/>
      <c r="E68" s="14" t="n"/>
      <c r="F68" s="14">
        <f>IF(OR(A68="",B68=""),"",IF(COUNTIFS(A$4:A68,A68,B$4:B68,B68)&gt;1,"",SUMIFS('생산·작업일지'!$G$4:$G$503,'생산·작업일지'!$F$4:$F$503,B68,'생산·작업일지'!$A$4:$A$503,A68)))</f>
        <v/>
      </c>
      <c r="G68" s="14">
        <f>IF(OR(A68="",B68=""),"",SUMIFS($D$4:$D$503,$B$4:$B$503,B68,$A$4:$A$503,"&lt;="&amp;A68)+SUMIFS($E$4:$E$503,$B$4:$B$503,B68,$A$4:$A$503,"&lt;="&amp;A68)-SUMIFS('생산·작업일지'!$G$4:$G$503,'생산·작업일지'!$F$4:$F$503,B68,'생산·작업일지'!$A$4:$A$503,"&lt;="&amp;A68))</f>
        <v/>
      </c>
      <c r="H68" s="12" t="n"/>
      <c r="I68" s="13" t="n"/>
      <c r="J68" s="11" t="n"/>
      <c r="K68" s="13" t="n"/>
      <c r="L68" s="13" t="n"/>
      <c r="M68" s="12" t="n"/>
      <c r="N68" s="15">
        <f>IF(B68="","",IF(COUNTIF(B$4:B68,B68)=1,MAX(N$3:N67)+1,""))</f>
        <v/>
      </c>
    </row>
    <row r="69">
      <c r="A69" s="11" t="n"/>
      <c r="B69" s="12" t="n"/>
      <c r="C69" s="13" t="n"/>
      <c r="D69" s="14" t="n"/>
      <c r="E69" s="14" t="n"/>
      <c r="F69" s="14">
        <f>IF(OR(A69="",B69=""),"",IF(COUNTIFS(A$4:A69,A69,B$4:B69,B69)&gt;1,"",SUMIFS('생산·작업일지'!$G$4:$G$503,'생산·작업일지'!$F$4:$F$503,B69,'생산·작업일지'!$A$4:$A$503,A69)))</f>
        <v/>
      </c>
      <c r="G69" s="14">
        <f>IF(OR(A69="",B69=""),"",SUMIFS($D$4:$D$503,$B$4:$B$503,B69,$A$4:$A$503,"&lt;="&amp;A69)+SUMIFS($E$4:$E$503,$B$4:$B$503,B69,$A$4:$A$503,"&lt;="&amp;A69)-SUMIFS('생산·작업일지'!$G$4:$G$503,'생산·작업일지'!$F$4:$F$503,B69,'생산·작업일지'!$A$4:$A$503,"&lt;="&amp;A69))</f>
        <v/>
      </c>
      <c r="H69" s="12" t="n"/>
      <c r="I69" s="13" t="n"/>
      <c r="J69" s="11" t="n"/>
      <c r="K69" s="13" t="n"/>
      <c r="L69" s="13" t="n"/>
      <c r="M69" s="12" t="n"/>
      <c r="N69" s="15">
        <f>IF(B69="","",IF(COUNTIF(B$4:B69,B69)=1,MAX(N$3:N68)+1,""))</f>
        <v/>
      </c>
    </row>
    <row r="70">
      <c r="A70" s="11" t="n"/>
      <c r="B70" s="12" t="n"/>
      <c r="C70" s="13" t="n"/>
      <c r="D70" s="14" t="n"/>
      <c r="E70" s="14" t="n"/>
      <c r="F70" s="14">
        <f>IF(OR(A70="",B70=""),"",IF(COUNTIFS(A$4:A70,A70,B$4:B70,B70)&gt;1,"",SUMIFS('생산·작업일지'!$G$4:$G$503,'생산·작업일지'!$F$4:$F$503,B70,'생산·작업일지'!$A$4:$A$503,A70)))</f>
        <v/>
      </c>
      <c r="G70" s="14">
        <f>IF(OR(A70="",B70=""),"",SUMIFS($D$4:$D$503,$B$4:$B$503,B70,$A$4:$A$503,"&lt;="&amp;A70)+SUMIFS($E$4:$E$503,$B$4:$B$503,B70,$A$4:$A$503,"&lt;="&amp;A70)-SUMIFS('생산·작업일지'!$G$4:$G$503,'생산·작업일지'!$F$4:$F$503,B70,'생산·작업일지'!$A$4:$A$503,"&lt;="&amp;A70))</f>
        <v/>
      </c>
      <c r="H70" s="12" t="n"/>
      <c r="I70" s="13" t="n"/>
      <c r="J70" s="11" t="n"/>
      <c r="K70" s="13" t="n"/>
      <c r="L70" s="13" t="n"/>
      <c r="M70" s="12" t="n"/>
      <c r="N70" s="15">
        <f>IF(B70="","",IF(COUNTIF(B$4:B70,B70)=1,MAX(N$3:N69)+1,""))</f>
        <v/>
      </c>
    </row>
    <row r="71">
      <c r="A71" s="11" t="n"/>
      <c r="B71" s="12" t="n"/>
      <c r="C71" s="13" t="n"/>
      <c r="D71" s="14" t="n"/>
      <c r="E71" s="14" t="n"/>
      <c r="F71" s="14">
        <f>IF(OR(A71="",B71=""),"",IF(COUNTIFS(A$4:A71,A71,B$4:B71,B71)&gt;1,"",SUMIFS('생산·작업일지'!$G$4:$G$503,'생산·작업일지'!$F$4:$F$503,B71,'생산·작업일지'!$A$4:$A$503,A71)))</f>
        <v/>
      </c>
      <c r="G71" s="14">
        <f>IF(OR(A71="",B71=""),"",SUMIFS($D$4:$D$503,$B$4:$B$503,B71,$A$4:$A$503,"&lt;="&amp;A71)+SUMIFS($E$4:$E$503,$B$4:$B$503,B71,$A$4:$A$503,"&lt;="&amp;A71)-SUMIFS('생산·작업일지'!$G$4:$G$503,'생산·작업일지'!$F$4:$F$503,B71,'생산·작업일지'!$A$4:$A$503,"&lt;="&amp;A71))</f>
        <v/>
      </c>
      <c r="H71" s="12" t="n"/>
      <c r="I71" s="13" t="n"/>
      <c r="J71" s="11" t="n"/>
      <c r="K71" s="13" t="n"/>
      <c r="L71" s="13" t="n"/>
      <c r="M71" s="12" t="n"/>
      <c r="N71" s="15">
        <f>IF(B71="","",IF(COUNTIF(B$4:B71,B71)=1,MAX(N$3:N70)+1,""))</f>
        <v/>
      </c>
    </row>
    <row r="72">
      <c r="A72" s="11" t="n"/>
      <c r="B72" s="12" t="n"/>
      <c r="C72" s="13" t="n"/>
      <c r="D72" s="14" t="n"/>
      <c r="E72" s="14" t="n"/>
      <c r="F72" s="14">
        <f>IF(OR(A72="",B72=""),"",IF(COUNTIFS(A$4:A72,A72,B$4:B72,B72)&gt;1,"",SUMIFS('생산·작업일지'!$G$4:$G$503,'생산·작업일지'!$F$4:$F$503,B72,'생산·작업일지'!$A$4:$A$503,A72)))</f>
        <v/>
      </c>
      <c r="G72" s="14">
        <f>IF(OR(A72="",B72=""),"",SUMIFS($D$4:$D$503,$B$4:$B$503,B72,$A$4:$A$503,"&lt;="&amp;A72)+SUMIFS($E$4:$E$503,$B$4:$B$503,B72,$A$4:$A$503,"&lt;="&amp;A72)-SUMIFS('생산·작업일지'!$G$4:$G$503,'생산·작업일지'!$F$4:$F$503,B72,'생산·작업일지'!$A$4:$A$503,"&lt;="&amp;A72))</f>
        <v/>
      </c>
      <c r="H72" s="12" t="n"/>
      <c r="I72" s="13" t="n"/>
      <c r="J72" s="11" t="n"/>
      <c r="K72" s="13" t="n"/>
      <c r="L72" s="13" t="n"/>
      <c r="M72" s="12" t="n"/>
      <c r="N72" s="15">
        <f>IF(B72="","",IF(COUNTIF(B$4:B72,B72)=1,MAX(N$3:N71)+1,""))</f>
        <v/>
      </c>
    </row>
    <row r="73">
      <c r="A73" s="11" t="n"/>
      <c r="B73" s="12" t="n"/>
      <c r="C73" s="13" t="n"/>
      <c r="D73" s="14" t="n"/>
      <c r="E73" s="14" t="n"/>
      <c r="F73" s="14">
        <f>IF(OR(A73="",B73=""),"",IF(COUNTIFS(A$4:A73,A73,B$4:B73,B73)&gt;1,"",SUMIFS('생산·작업일지'!$G$4:$G$503,'생산·작업일지'!$F$4:$F$503,B73,'생산·작업일지'!$A$4:$A$503,A73)))</f>
        <v/>
      </c>
      <c r="G73" s="14">
        <f>IF(OR(A73="",B73=""),"",SUMIFS($D$4:$D$503,$B$4:$B$503,B73,$A$4:$A$503,"&lt;="&amp;A73)+SUMIFS($E$4:$E$503,$B$4:$B$503,B73,$A$4:$A$503,"&lt;="&amp;A73)-SUMIFS('생산·작업일지'!$G$4:$G$503,'생산·작업일지'!$F$4:$F$503,B73,'생산·작업일지'!$A$4:$A$503,"&lt;="&amp;A73))</f>
        <v/>
      </c>
      <c r="H73" s="12" t="n"/>
      <c r="I73" s="13" t="n"/>
      <c r="J73" s="11" t="n"/>
      <c r="K73" s="13" t="n"/>
      <c r="L73" s="13" t="n"/>
      <c r="M73" s="12" t="n"/>
      <c r="N73" s="15">
        <f>IF(B73="","",IF(COUNTIF(B$4:B73,B73)=1,MAX(N$3:N72)+1,""))</f>
        <v/>
      </c>
    </row>
    <row r="74">
      <c r="A74" s="11" t="n"/>
      <c r="B74" s="12" t="n"/>
      <c r="C74" s="13" t="n"/>
      <c r="D74" s="14" t="n"/>
      <c r="E74" s="14" t="n"/>
      <c r="F74" s="14">
        <f>IF(OR(A74="",B74=""),"",IF(COUNTIFS(A$4:A74,A74,B$4:B74,B74)&gt;1,"",SUMIFS('생산·작업일지'!$G$4:$G$503,'생산·작업일지'!$F$4:$F$503,B74,'생산·작업일지'!$A$4:$A$503,A74)))</f>
        <v/>
      </c>
      <c r="G74" s="14">
        <f>IF(OR(A74="",B74=""),"",SUMIFS($D$4:$D$503,$B$4:$B$503,B74,$A$4:$A$503,"&lt;="&amp;A74)+SUMIFS($E$4:$E$503,$B$4:$B$503,B74,$A$4:$A$503,"&lt;="&amp;A74)-SUMIFS('생산·작업일지'!$G$4:$G$503,'생산·작업일지'!$F$4:$F$503,B74,'생산·작업일지'!$A$4:$A$503,"&lt;="&amp;A74))</f>
        <v/>
      </c>
      <c r="H74" s="12" t="n"/>
      <c r="I74" s="13" t="n"/>
      <c r="J74" s="11" t="n"/>
      <c r="K74" s="13" t="n"/>
      <c r="L74" s="13" t="n"/>
      <c r="M74" s="12" t="n"/>
      <c r="N74" s="15">
        <f>IF(B74="","",IF(COUNTIF(B$4:B74,B74)=1,MAX(N$3:N73)+1,""))</f>
        <v/>
      </c>
    </row>
    <row r="75">
      <c r="A75" s="11" t="n"/>
      <c r="B75" s="12" t="n"/>
      <c r="C75" s="13" t="n"/>
      <c r="D75" s="14" t="n"/>
      <c r="E75" s="14" t="n"/>
      <c r="F75" s="14">
        <f>IF(OR(A75="",B75=""),"",IF(COUNTIFS(A$4:A75,A75,B$4:B75,B75)&gt;1,"",SUMIFS('생산·작업일지'!$G$4:$G$503,'생산·작업일지'!$F$4:$F$503,B75,'생산·작업일지'!$A$4:$A$503,A75)))</f>
        <v/>
      </c>
      <c r="G75" s="14">
        <f>IF(OR(A75="",B75=""),"",SUMIFS($D$4:$D$503,$B$4:$B$503,B75,$A$4:$A$503,"&lt;="&amp;A75)+SUMIFS($E$4:$E$503,$B$4:$B$503,B75,$A$4:$A$503,"&lt;="&amp;A75)-SUMIFS('생산·작업일지'!$G$4:$G$503,'생산·작업일지'!$F$4:$F$503,B75,'생산·작업일지'!$A$4:$A$503,"&lt;="&amp;A75))</f>
        <v/>
      </c>
      <c r="H75" s="12" t="n"/>
      <c r="I75" s="13" t="n"/>
      <c r="J75" s="11" t="n"/>
      <c r="K75" s="13" t="n"/>
      <c r="L75" s="13" t="n"/>
      <c r="M75" s="12" t="n"/>
      <c r="N75" s="15">
        <f>IF(B75="","",IF(COUNTIF(B$4:B75,B75)=1,MAX(N$3:N74)+1,""))</f>
        <v/>
      </c>
    </row>
    <row r="76">
      <c r="A76" s="11" t="n"/>
      <c r="B76" s="12" t="n"/>
      <c r="C76" s="13" t="n"/>
      <c r="D76" s="14" t="n"/>
      <c r="E76" s="14" t="n"/>
      <c r="F76" s="14">
        <f>IF(OR(A76="",B76=""),"",IF(COUNTIFS(A$4:A76,A76,B$4:B76,B76)&gt;1,"",SUMIFS('생산·작업일지'!$G$4:$G$503,'생산·작업일지'!$F$4:$F$503,B76,'생산·작업일지'!$A$4:$A$503,A76)))</f>
        <v/>
      </c>
      <c r="G76" s="14">
        <f>IF(OR(A76="",B76=""),"",SUMIFS($D$4:$D$503,$B$4:$B$503,B76,$A$4:$A$503,"&lt;="&amp;A76)+SUMIFS($E$4:$E$503,$B$4:$B$503,B76,$A$4:$A$503,"&lt;="&amp;A76)-SUMIFS('생산·작업일지'!$G$4:$G$503,'생산·작업일지'!$F$4:$F$503,B76,'생산·작업일지'!$A$4:$A$503,"&lt;="&amp;A76))</f>
        <v/>
      </c>
      <c r="H76" s="12" t="n"/>
      <c r="I76" s="13" t="n"/>
      <c r="J76" s="11" t="n"/>
      <c r="K76" s="13" t="n"/>
      <c r="L76" s="13" t="n"/>
      <c r="M76" s="12" t="n"/>
      <c r="N76" s="15">
        <f>IF(B76="","",IF(COUNTIF(B$4:B76,B76)=1,MAX(N$3:N75)+1,""))</f>
        <v/>
      </c>
    </row>
    <row r="77">
      <c r="A77" s="11" t="n"/>
      <c r="B77" s="12" t="n"/>
      <c r="C77" s="13" t="n"/>
      <c r="D77" s="14" t="n"/>
      <c r="E77" s="14" t="n"/>
      <c r="F77" s="14">
        <f>IF(OR(A77="",B77=""),"",IF(COUNTIFS(A$4:A77,A77,B$4:B77,B77)&gt;1,"",SUMIFS('생산·작업일지'!$G$4:$G$503,'생산·작업일지'!$F$4:$F$503,B77,'생산·작업일지'!$A$4:$A$503,A77)))</f>
        <v/>
      </c>
      <c r="G77" s="14">
        <f>IF(OR(A77="",B77=""),"",SUMIFS($D$4:$D$503,$B$4:$B$503,B77,$A$4:$A$503,"&lt;="&amp;A77)+SUMIFS($E$4:$E$503,$B$4:$B$503,B77,$A$4:$A$503,"&lt;="&amp;A77)-SUMIFS('생산·작업일지'!$G$4:$G$503,'생산·작업일지'!$F$4:$F$503,B77,'생산·작업일지'!$A$4:$A$503,"&lt;="&amp;A77))</f>
        <v/>
      </c>
      <c r="H77" s="12" t="n"/>
      <c r="I77" s="13" t="n"/>
      <c r="J77" s="11" t="n"/>
      <c r="K77" s="13" t="n"/>
      <c r="L77" s="13" t="n"/>
      <c r="M77" s="12" t="n"/>
      <c r="N77" s="15">
        <f>IF(B77="","",IF(COUNTIF(B$4:B77,B77)=1,MAX(N$3:N76)+1,""))</f>
        <v/>
      </c>
    </row>
    <row r="78">
      <c r="A78" s="11" t="n"/>
      <c r="B78" s="12" t="n"/>
      <c r="C78" s="13" t="n"/>
      <c r="D78" s="14" t="n"/>
      <c r="E78" s="14" t="n"/>
      <c r="F78" s="14">
        <f>IF(OR(A78="",B78=""),"",IF(COUNTIFS(A$4:A78,A78,B$4:B78,B78)&gt;1,"",SUMIFS('생산·작업일지'!$G$4:$G$503,'생산·작업일지'!$F$4:$F$503,B78,'생산·작업일지'!$A$4:$A$503,A78)))</f>
        <v/>
      </c>
      <c r="G78" s="14">
        <f>IF(OR(A78="",B78=""),"",SUMIFS($D$4:$D$503,$B$4:$B$503,B78,$A$4:$A$503,"&lt;="&amp;A78)+SUMIFS($E$4:$E$503,$B$4:$B$503,B78,$A$4:$A$503,"&lt;="&amp;A78)-SUMIFS('생산·작업일지'!$G$4:$G$503,'생산·작업일지'!$F$4:$F$503,B78,'생산·작업일지'!$A$4:$A$503,"&lt;="&amp;A78))</f>
        <v/>
      </c>
      <c r="H78" s="12" t="n"/>
      <c r="I78" s="13" t="n"/>
      <c r="J78" s="11" t="n"/>
      <c r="K78" s="13" t="n"/>
      <c r="L78" s="13" t="n"/>
      <c r="M78" s="12" t="n"/>
      <c r="N78" s="15">
        <f>IF(B78="","",IF(COUNTIF(B$4:B78,B78)=1,MAX(N$3:N77)+1,""))</f>
        <v/>
      </c>
    </row>
    <row r="79">
      <c r="A79" s="11" t="n"/>
      <c r="B79" s="12" t="n"/>
      <c r="C79" s="13" t="n"/>
      <c r="D79" s="14" t="n"/>
      <c r="E79" s="14" t="n"/>
      <c r="F79" s="14">
        <f>IF(OR(A79="",B79=""),"",IF(COUNTIFS(A$4:A79,A79,B$4:B79,B79)&gt;1,"",SUMIFS('생산·작업일지'!$G$4:$G$503,'생산·작업일지'!$F$4:$F$503,B79,'생산·작업일지'!$A$4:$A$503,A79)))</f>
        <v/>
      </c>
      <c r="G79" s="14">
        <f>IF(OR(A79="",B79=""),"",SUMIFS($D$4:$D$503,$B$4:$B$503,B79,$A$4:$A$503,"&lt;="&amp;A79)+SUMIFS($E$4:$E$503,$B$4:$B$503,B79,$A$4:$A$503,"&lt;="&amp;A79)-SUMIFS('생산·작업일지'!$G$4:$G$503,'생산·작업일지'!$F$4:$F$503,B79,'생산·작업일지'!$A$4:$A$503,"&lt;="&amp;A79))</f>
        <v/>
      </c>
      <c r="H79" s="12" t="n"/>
      <c r="I79" s="13" t="n"/>
      <c r="J79" s="11" t="n"/>
      <c r="K79" s="13" t="n"/>
      <c r="L79" s="13" t="n"/>
      <c r="M79" s="12" t="n"/>
      <c r="N79" s="15">
        <f>IF(B79="","",IF(COUNTIF(B$4:B79,B79)=1,MAX(N$3:N78)+1,""))</f>
        <v/>
      </c>
    </row>
    <row r="80">
      <c r="A80" s="11" t="n"/>
      <c r="B80" s="12" t="n"/>
      <c r="C80" s="13" t="n"/>
      <c r="D80" s="14" t="n"/>
      <c r="E80" s="14" t="n"/>
      <c r="F80" s="14">
        <f>IF(OR(A80="",B80=""),"",IF(COUNTIFS(A$4:A80,A80,B$4:B80,B80)&gt;1,"",SUMIFS('생산·작업일지'!$G$4:$G$503,'생산·작업일지'!$F$4:$F$503,B80,'생산·작업일지'!$A$4:$A$503,A80)))</f>
        <v/>
      </c>
      <c r="G80" s="14">
        <f>IF(OR(A80="",B80=""),"",SUMIFS($D$4:$D$503,$B$4:$B$503,B80,$A$4:$A$503,"&lt;="&amp;A80)+SUMIFS($E$4:$E$503,$B$4:$B$503,B80,$A$4:$A$503,"&lt;="&amp;A80)-SUMIFS('생산·작업일지'!$G$4:$G$503,'생산·작업일지'!$F$4:$F$503,B80,'생산·작업일지'!$A$4:$A$503,"&lt;="&amp;A80))</f>
        <v/>
      </c>
      <c r="H80" s="12" t="n"/>
      <c r="I80" s="13" t="n"/>
      <c r="J80" s="11" t="n"/>
      <c r="K80" s="13" t="n"/>
      <c r="L80" s="13" t="n"/>
      <c r="M80" s="12" t="n"/>
      <c r="N80" s="15">
        <f>IF(B80="","",IF(COUNTIF(B$4:B80,B80)=1,MAX(N$3:N79)+1,""))</f>
        <v/>
      </c>
    </row>
    <row r="81">
      <c r="A81" s="11" t="n"/>
      <c r="B81" s="12" t="n"/>
      <c r="C81" s="13" t="n"/>
      <c r="D81" s="14" t="n"/>
      <c r="E81" s="14" t="n"/>
      <c r="F81" s="14">
        <f>IF(OR(A81="",B81=""),"",IF(COUNTIFS(A$4:A81,A81,B$4:B81,B81)&gt;1,"",SUMIFS('생산·작업일지'!$G$4:$G$503,'생산·작업일지'!$F$4:$F$503,B81,'생산·작업일지'!$A$4:$A$503,A81)))</f>
        <v/>
      </c>
      <c r="G81" s="14">
        <f>IF(OR(A81="",B81=""),"",SUMIFS($D$4:$D$503,$B$4:$B$503,B81,$A$4:$A$503,"&lt;="&amp;A81)+SUMIFS($E$4:$E$503,$B$4:$B$503,B81,$A$4:$A$503,"&lt;="&amp;A81)-SUMIFS('생산·작업일지'!$G$4:$G$503,'생산·작업일지'!$F$4:$F$503,B81,'생산·작업일지'!$A$4:$A$503,"&lt;="&amp;A81))</f>
        <v/>
      </c>
      <c r="H81" s="12" t="n"/>
      <c r="I81" s="13" t="n"/>
      <c r="J81" s="11" t="n"/>
      <c r="K81" s="13" t="n"/>
      <c r="L81" s="13" t="n"/>
      <c r="M81" s="12" t="n"/>
      <c r="N81" s="15">
        <f>IF(B81="","",IF(COUNTIF(B$4:B81,B81)=1,MAX(N$3:N80)+1,""))</f>
        <v/>
      </c>
    </row>
    <row r="82">
      <c r="A82" s="11" t="n"/>
      <c r="B82" s="12" t="n"/>
      <c r="C82" s="13" t="n"/>
      <c r="D82" s="14" t="n"/>
      <c r="E82" s="14" t="n"/>
      <c r="F82" s="14">
        <f>IF(OR(A82="",B82=""),"",IF(COUNTIFS(A$4:A82,A82,B$4:B82,B82)&gt;1,"",SUMIFS('생산·작업일지'!$G$4:$G$503,'생산·작업일지'!$F$4:$F$503,B82,'생산·작업일지'!$A$4:$A$503,A82)))</f>
        <v/>
      </c>
      <c r="G82" s="14">
        <f>IF(OR(A82="",B82=""),"",SUMIFS($D$4:$D$503,$B$4:$B$503,B82,$A$4:$A$503,"&lt;="&amp;A82)+SUMIFS($E$4:$E$503,$B$4:$B$503,B82,$A$4:$A$503,"&lt;="&amp;A82)-SUMIFS('생산·작업일지'!$G$4:$G$503,'생산·작업일지'!$F$4:$F$503,B82,'생산·작업일지'!$A$4:$A$503,"&lt;="&amp;A82))</f>
        <v/>
      </c>
      <c r="H82" s="12" t="n"/>
      <c r="I82" s="13" t="n"/>
      <c r="J82" s="11" t="n"/>
      <c r="K82" s="13" t="n"/>
      <c r="L82" s="13" t="n"/>
      <c r="M82" s="12" t="n"/>
      <c r="N82" s="15">
        <f>IF(B82="","",IF(COUNTIF(B$4:B82,B82)=1,MAX(N$3:N81)+1,""))</f>
        <v/>
      </c>
    </row>
    <row r="83">
      <c r="A83" s="11" t="n"/>
      <c r="B83" s="12" t="n"/>
      <c r="C83" s="13" t="n"/>
      <c r="D83" s="14" t="n"/>
      <c r="E83" s="14" t="n"/>
      <c r="F83" s="14">
        <f>IF(OR(A83="",B83=""),"",IF(COUNTIFS(A$4:A83,A83,B$4:B83,B83)&gt;1,"",SUMIFS('생산·작업일지'!$G$4:$G$503,'생산·작업일지'!$F$4:$F$503,B83,'생산·작업일지'!$A$4:$A$503,A83)))</f>
        <v/>
      </c>
      <c r="G83" s="14">
        <f>IF(OR(A83="",B83=""),"",SUMIFS($D$4:$D$503,$B$4:$B$503,B83,$A$4:$A$503,"&lt;="&amp;A83)+SUMIFS($E$4:$E$503,$B$4:$B$503,B83,$A$4:$A$503,"&lt;="&amp;A83)-SUMIFS('생산·작업일지'!$G$4:$G$503,'생산·작업일지'!$F$4:$F$503,B83,'생산·작업일지'!$A$4:$A$503,"&lt;="&amp;A83))</f>
        <v/>
      </c>
      <c r="H83" s="12" t="n"/>
      <c r="I83" s="13" t="n"/>
      <c r="J83" s="11" t="n"/>
      <c r="K83" s="13" t="n"/>
      <c r="L83" s="13" t="n"/>
      <c r="M83" s="12" t="n"/>
      <c r="N83" s="15">
        <f>IF(B83="","",IF(COUNTIF(B$4:B83,B83)=1,MAX(N$3:N82)+1,""))</f>
        <v/>
      </c>
    </row>
    <row r="84">
      <c r="A84" s="11" t="n"/>
      <c r="B84" s="12" t="n"/>
      <c r="C84" s="13" t="n"/>
      <c r="D84" s="14" t="n"/>
      <c r="E84" s="14" t="n"/>
      <c r="F84" s="14">
        <f>IF(OR(A84="",B84=""),"",IF(COUNTIFS(A$4:A84,A84,B$4:B84,B84)&gt;1,"",SUMIFS('생산·작업일지'!$G$4:$G$503,'생산·작업일지'!$F$4:$F$503,B84,'생산·작업일지'!$A$4:$A$503,A84)))</f>
        <v/>
      </c>
      <c r="G84" s="14">
        <f>IF(OR(A84="",B84=""),"",SUMIFS($D$4:$D$503,$B$4:$B$503,B84,$A$4:$A$503,"&lt;="&amp;A84)+SUMIFS($E$4:$E$503,$B$4:$B$503,B84,$A$4:$A$503,"&lt;="&amp;A84)-SUMIFS('생산·작업일지'!$G$4:$G$503,'생산·작업일지'!$F$4:$F$503,B84,'생산·작업일지'!$A$4:$A$503,"&lt;="&amp;A84))</f>
        <v/>
      </c>
      <c r="H84" s="12" t="n"/>
      <c r="I84" s="13" t="n"/>
      <c r="J84" s="11" t="n"/>
      <c r="K84" s="13" t="n"/>
      <c r="L84" s="13" t="n"/>
      <c r="M84" s="12" t="n"/>
      <c r="N84" s="15">
        <f>IF(B84="","",IF(COUNTIF(B$4:B84,B84)=1,MAX(N$3:N83)+1,""))</f>
        <v/>
      </c>
    </row>
    <row r="85">
      <c r="A85" s="11" t="n"/>
      <c r="B85" s="12" t="n"/>
      <c r="C85" s="13" t="n"/>
      <c r="D85" s="14" t="n"/>
      <c r="E85" s="14" t="n"/>
      <c r="F85" s="14">
        <f>IF(OR(A85="",B85=""),"",IF(COUNTIFS(A$4:A85,A85,B$4:B85,B85)&gt;1,"",SUMIFS('생산·작업일지'!$G$4:$G$503,'생산·작업일지'!$F$4:$F$503,B85,'생산·작업일지'!$A$4:$A$503,A85)))</f>
        <v/>
      </c>
      <c r="G85" s="14">
        <f>IF(OR(A85="",B85=""),"",SUMIFS($D$4:$D$503,$B$4:$B$503,B85,$A$4:$A$503,"&lt;="&amp;A85)+SUMIFS($E$4:$E$503,$B$4:$B$503,B85,$A$4:$A$503,"&lt;="&amp;A85)-SUMIFS('생산·작업일지'!$G$4:$G$503,'생산·작업일지'!$F$4:$F$503,B85,'생산·작업일지'!$A$4:$A$503,"&lt;="&amp;A85))</f>
        <v/>
      </c>
      <c r="H85" s="12" t="n"/>
      <c r="I85" s="13" t="n"/>
      <c r="J85" s="11" t="n"/>
      <c r="K85" s="13" t="n"/>
      <c r="L85" s="13" t="n"/>
      <c r="M85" s="12" t="n"/>
      <c r="N85" s="15">
        <f>IF(B85="","",IF(COUNTIF(B$4:B85,B85)=1,MAX(N$3:N84)+1,""))</f>
        <v/>
      </c>
    </row>
    <row r="86">
      <c r="A86" s="11" t="n"/>
      <c r="B86" s="12" t="n"/>
      <c r="C86" s="13" t="n"/>
      <c r="D86" s="14" t="n"/>
      <c r="E86" s="14" t="n"/>
      <c r="F86" s="14">
        <f>IF(OR(A86="",B86=""),"",IF(COUNTIFS(A$4:A86,A86,B$4:B86,B86)&gt;1,"",SUMIFS('생산·작업일지'!$G$4:$G$503,'생산·작업일지'!$F$4:$F$503,B86,'생산·작업일지'!$A$4:$A$503,A86)))</f>
        <v/>
      </c>
      <c r="G86" s="14">
        <f>IF(OR(A86="",B86=""),"",SUMIFS($D$4:$D$503,$B$4:$B$503,B86,$A$4:$A$503,"&lt;="&amp;A86)+SUMIFS($E$4:$E$503,$B$4:$B$503,B86,$A$4:$A$503,"&lt;="&amp;A86)-SUMIFS('생산·작업일지'!$G$4:$G$503,'생산·작업일지'!$F$4:$F$503,B86,'생산·작업일지'!$A$4:$A$503,"&lt;="&amp;A86))</f>
        <v/>
      </c>
      <c r="H86" s="12" t="n"/>
      <c r="I86" s="13" t="n"/>
      <c r="J86" s="11" t="n"/>
      <c r="K86" s="13" t="n"/>
      <c r="L86" s="13" t="n"/>
      <c r="M86" s="12" t="n"/>
      <c r="N86" s="15">
        <f>IF(B86="","",IF(COUNTIF(B$4:B86,B86)=1,MAX(N$3:N85)+1,""))</f>
        <v/>
      </c>
    </row>
    <row r="87">
      <c r="A87" s="11" t="n"/>
      <c r="B87" s="12" t="n"/>
      <c r="C87" s="13" t="n"/>
      <c r="D87" s="14" t="n"/>
      <c r="E87" s="14" t="n"/>
      <c r="F87" s="14">
        <f>IF(OR(A87="",B87=""),"",IF(COUNTIFS(A$4:A87,A87,B$4:B87,B87)&gt;1,"",SUMIFS('생산·작업일지'!$G$4:$G$503,'생산·작업일지'!$F$4:$F$503,B87,'생산·작업일지'!$A$4:$A$503,A87)))</f>
        <v/>
      </c>
      <c r="G87" s="14">
        <f>IF(OR(A87="",B87=""),"",SUMIFS($D$4:$D$503,$B$4:$B$503,B87,$A$4:$A$503,"&lt;="&amp;A87)+SUMIFS($E$4:$E$503,$B$4:$B$503,B87,$A$4:$A$503,"&lt;="&amp;A87)-SUMIFS('생산·작업일지'!$G$4:$G$503,'생산·작업일지'!$F$4:$F$503,B87,'생산·작업일지'!$A$4:$A$503,"&lt;="&amp;A87))</f>
        <v/>
      </c>
      <c r="H87" s="12" t="n"/>
      <c r="I87" s="13" t="n"/>
      <c r="J87" s="11" t="n"/>
      <c r="K87" s="13" t="n"/>
      <c r="L87" s="13" t="n"/>
      <c r="M87" s="12" t="n"/>
      <c r="N87" s="15">
        <f>IF(B87="","",IF(COUNTIF(B$4:B87,B87)=1,MAX(N$3:N86)+1,""))</f>
        <v/>
      </c>
    </row>
    <row r="88">
      <c r="A88" s="11" t="n"/>
      <c r="B88" s="12" t="n"/>
      <c r="C88" s="13" t="n"/>
      <c r="D88" s="14" t="n"/>
      <c r="E88" s="14" t="n"/>
      <c r="F88" s="14">
        <f>IF(OR(A88="",B88=""),"",IF(COUNTIFS(A$4:A88,A88,B$4:B88,B88)&gt;1,"",SUMIFS('생산·작업일지'!$G$4:$G$503,'생산·작업일지'!$F$4:$F$503,B88,'생산·작업일지'!$A$4:$A$503,A88)))</f>
        <v/>
      </c>
      <c r="G88" s="14">
        <f>IF(OR(A88="",B88=""),"",SUMIFS($D$4:$D$503,$B$4:$B$503,B88,$A$4:$A$503,"&lt;="&amp;A88)+SUMIFS($E$4:$E$503,$B$4:$B$503,B88,$A$4:$A$503,"&lt;="&amp;A88)-SUMIFS('생산·작업일지'!$G$4:$G$503,'생산·작업일지'!$F$4:$F$503,B88,'생산·작업일지'!$A$4:$A$503,"&lt;="&amp;A88))</f>
        <v/>
      </c>
      <c r="H88" s="12" t="n"/>
      <c r="I88" s="13" t="n"/>
      <c r="J88" s="11" t="n"/>
      <c r="K88" s="13" t="n"/>
      <c r="L88" s="13" t="n"/>
      <c r="M88" s="12" t="n"/>
      <c r="N88" s="15">
        <f>IF(B88="","",IF(COUNTIF(B$4:B88,B88)=1,MAX(N$3:N87)+1,""))</f>
        <v/>
      </c>
    </row>
    <row r="89">
      <c r="A89" s="11" t="n"/>
      <c r="B89" s="12" t="n"/>
      <c r="C89" s="13" t="n"/>
      <c r="D89" s="14" t="n"/>
      <c r="E89" s="14" t="n"/>
      <c r="F89" s="14">
        <f>IF(OR(A89="",B89=""),"",IF(COUNTIFS(A$4:A89,A89,B$4:B89,B89)&gt;1,"",SUMIFS('생산·작업일지'!$G$4:$G$503,'생산·작업일지'!$F$4:$F$503,B89,'생산·작업일지'!$A$4:$A$503,A89)))</f>
        <v/>
      </c>
      <c r="G89" s="14">
        <f>IF(OR(A89="",B89=""),"",SUMIFS($D$4:$D$503,$B$4:$B$503,B89,$A$4:$A$503,"&lt;="&amp;A89)+SUMIFS($E$4:$E$503,$B$4:$B$503,B89,$A$4:$A$503,"&lt;="&amp;A89)-SUMIFS('생산·작업일지'!$G$4:$G$503,'생산·작업일지'!$F$4:$F$503,B89,'생산·작업일지'!$A$4:$A$503,"&lt;="&amp;A89))</f>
        <v/>
      </c>
      <c r="H89" s="12" t="n"/>
      <c r="I89" s="13" t="n"/>
      <c r="J89" s="11" t="n"/>
      <c r="K89" s="13" t="n"/>
      <c r="L89" s="13" t="n"/>
      <c r="M89" s="12" t="n"/>
      <c r="N89" s="15">
        <f>IF(B89="","",IF(COUNTIF(B$4:B89,B89)=1,MAX(N$3:N88)+1,""))</f>
        <v/>
      </c>
    </row>
    <row r="90">
      <c r="A90" s="11" t="n"/>
      <c r="B90" s="12" t="n"/>
      <c r="C90" s="13" t="n"/>
      <c r="D90" s="14" t="n"/>
      <c r="E90" s="14" t="n"/>
      <c r="F90" s="14">
        <f>IF(OR(A90="",B90=""),"",IF(COUNTIFS(A$4:A90,A90,B$4:B90,B90)&gt;1,"",SUMIFS('생산·작업일지'!$G$4:$G$503,'생산·작업일지'!$F$4:$F$503,B90,'생산·작업일지'!$A$4:$A$503,A90)))</f>
        <v/>
      </c>
      <c r="G90" s="14">
        <f>IF(OR(A90="",B90=""),"",SUMIFS($D$4:$D$503,$B$4:$B$503,B90,$A$4:$A$503,"&lt;="&amp;A90)+SUMIFS($E$4:$E$503,$B$4:$B$503,B90,$A$4:$A$503,"&lt;="&amp;A90)-SUMIFS('생산·작업일지'!$G$4:$G$503,'생산·작업일지'!$F$4:$F$503,B90,'생산·작업일지'!$A$4:$A$503,"&lt;="&amp;A90))</f>
        <v/>
      </c>
      <c r="H90" s="12" t="n"/>
      <c r="I90" s="13" t="n"/>
      <c r="J90" s="11" t="n"/>
      <c r="K90" s="13" t="n"/>
      <c r="L90" s="13" t="n"/>
      <c r="M90" s="12" t="n"/>
      <c r="N90" s="15">
        <f>IF(B90="","",IF(COUNTIF(B$4:B90,B90)=1,MAX(N$3:N89)+1,""))</f>
        <v/>
      </c>
    </row>
    <row r="91">
      <c r="A91" s="11" t="n"/>
      <c r="B91" s="12" t="n"/>
      <c r="C91" s="13" t="n"/>
      <c r="D91" s="14" t="n"/>
      <c r="E91" s="14" t="n"/>
      <c r="F91" s="14">
        <f>IF(OR(A91="",B91=""),"",IF(COUNTIFS(A$4:A91,A91,B$4:B91,B91)&gt;1,"",SUMIFS('생산·작업일지'!$G$4:$G$503,'생산·작업일지'!$F$4:$F$503,B91,'생산·작업일지'!$A$4:$A$503,A91)))</f>
        <v/>
      </c>
      <c r="G91" s="14">
        <f>IF(OR(A91="",B91=""),"",SUMIFS($D$4:$D$503,$B$4:$B$503,B91,$A$4:$A$503,"&lt;="&amp;A91)+SUMIFS($E$4:$E$503,$B$4:$B$503,B91,$A$4:$A$503,"&lt;="&amp;A91)-SUMIFS('생산·작업일지'!$G$4:$G$503,'생산·작업일지'!$F$4:$F$503,B91,'생산·작업일지'!$A$4:$A$503,"&lt;="&amp;A91))</f>
        <v/>
      </c>
      <c r="H91" s="12" t="n"/>
      <c r="I91" s="13" t="n"/>
      <c r="J91" s="11" t="n"/>
      <c r="K91" s="13" t="n"/>
      <c r="L91" s="13" t="n"/>
      <c r="M91" s="12" t="n"/>
      <c r="N91" s="15">
        <f>IF(B91="","",IF(COUNTIF(B$4:B91,B91)=1,MAX(N$3:N90)+1,""))</f>
        <v/>
      </c>
    </row>
    <row r="92">
      <c r="A92" s="11" t="n"/>
      <c r="B92" s="12" t="n"/>
      <c r="C92" s="13" t="n"/>
      <c r="D92" s="14" t="n"/>
      <c r="E92" s="14" t="n"/>
      <c r="F92" s="14">
        <f>IF(OR(A92="",B92=""),"",IF(COUNTIFS(A$4:A92,A92,B$4:B92,B92)&gt;1,"",SUMIFS('생산·작업일지'!$G$4:$G$503,'생산·작업일지'!$F$4:$F$503,B92,'생산·작업일지'!$A$4:$A$503,A92)))</f>
        <v/>
      </c>
      <c r="G92" s="14">
        <f>IF(OR(A92="",B92=""),"",SUMIFS($D$4:$D$503,$B$4:$B$503,B92,$A$4:$A$503,"&lt;="&amp;A92)+SUMIFS($E$4:$E$503,$B$4:$B$503,B92,$A$4:$A$503,"&lt;="&amp;A92)-SUMIFS('생산·작업일지'!$G$4:$G$503,'생산·작업일지'!$F$4:$F$503,B92,'생산·작업일지'!$A$4:$A$503,"&lt;="&amp;A92))</f>
        <v/>
      </c>
      <c r="H92" s="12" t="n"/>
      <c r="I92" s="13" t="n"/>
      <c r="J92" s="11" t="n"/>
      <c r="K92" s="13" t="n"/>
      <c r="L92" s="13" t="n"/>
      <c r="M92" s="12" t="n"/>
      <c r="N92" s="15">
        <f>IF(B92="","",IF(COUNTIF(B$4:B92,B92)=1,MAX(N$3:N91)+1,""))</f>
        <v/>
      </c>
    </row>
    <row r="93">
      <c r="A93" s="11" t="n"/>
      <c r="B93" s="12" t="n"/>
      <c r="C93" s="13" t="n"/>
      <c r="D93" s="14" t="n"/>
      <c r="E93" s="14" t="n"/>
      <c r="F93" s="14">
        <f>IF(OR(A93="",B93=""),"",IF(COUNTIFS(A$4:A93,A93,B$4:B93,B93)&gt;1,"",SUMIFS('생산·작업일지'!$G$4:$G$503,'생산·작업일지'!$F$4:$F$503,B93,'생산·작업일지'!$A$4:$A$503,A93)))</f>
        <v/>
      </c>
      <c r="G93" s="14">
        <f>IF(OR(A93="",B93=""),"",SUMIFS($D$4:$D$503,$B$4:$B$503,B93,$A$4:$A$503,"&lt;="&amp;A93)+SUMIFS($E$4:$E$503,$B$4:$B$503,B93,$A$4:$A$503,"&lt;="&amp;A93)-SUMIFS('생산·작업일지'!$G$4:$G$503,'생산·작업일지'!$F$4:$F$503,B93,'생산·작업일지'!$A$4:$A$503,"&lt;="&amp;A93))</f>
        <v/>
      </c>
      <c r="H93" s="12" t="n"/>
      <c r="I93" s="13" t="n"/>
      <c r="J93" s="11" t="n"/>
      <c r="K93" s="13" t="n"/>
      <c r="L93" s="13" t="n"/>
      <c r="M93" s="12" t="n"/>
      <c r="N93" s="15">
        <f>IF(B93="","",IF(COUNTIF(B$4:B93,B93)=1,MAX(N$3:N92)+1,""))</f>
        <v/>
      </c>
    </row>
    <row r="94">
      <c r="A94" s="11" t="n"/>
      <c r="B94" s="12" t="n"/>
      <c r="C94" s="13" t="n"/>
      <c r="D94" s="14" t="n"/>
      <c r="E94" s="14" t="n"/>
      <c r="F94" s="14">
        <f>IF(OR(A94="",B94=""),"",IF(COUNTIFS(A$4:A94,A94,B$4:B94,B94)&gt;1,"",SUMIFS('생산·작업일지'!$G$4:$G$503,'생산·작업일지'!$F$4:$F$503,B94,'생산·작업일지'!$A$4:$A$503,A94)))</f>
        <v/>
      </c>
      <c r="G94" s="14">
        <f>IF(OR(A94="",B94=""),"",SUMIFS($D$4:$D$503,$B$4:$B$503,B94,$A$4:$A$503,"&lt;="&amp;A94)+SUMIFS($E$4:$E$503,$B$4:$B$503,B94,$A$4:$A$503,"&lt;="&amp;A94)-SUMIFS('생산·작업일지'!$G$4:$G$503,'생산·작업일지'!$F$4:$F$503,B94,'생산·작업일지'!$A$4:$A$503,"&lt;="&amp;A94))</f>
        <v/>
      </c>
      <c r="H94" s="12" t="n"/>
      <c r="I94" s="13" t="n"/>
      <c r="J94" s="11" t="n"/>
      <c r="K94" s="13" t="n"/>
      <c r="L94" s="13" t="n"/>
      <c r="M94" s="12" t="n"/>
      <c r="N94" s="15">
        <f>IF(B94="","",IF(COUNTIF(B$4:B94,B94)=1,MAX(N$3:N93)+1,""))</f>
        <v/>
      </c>
    </row>
    <row r="95">
      <c r="A95" s="11" t="n"/>
      <c r="B95" s="12" t="n"/>
      <c r="C95" s="13" t="n"/>
      <c r="D95" s="14" t="n"/>
      <c r="E95" s="14" t="n"/>
      <c r="F95" s="14">
        <f>IF(OR(A95="",B95=""),"",IF(COUNTIFS(A$4:A95,A95,B$4:B95,B95)&gt;1,"",SUMIFS('생산·작업일지'!$G$4:$G$503,'생산·작업일지'!$F$4:$F$503,B95,'생산·작업일지'!$A$4:$A$503,A95)))</f>
        <v/>
      </c>
      <c r="G95" s="14">
        <f>IF(OR(A95="",B95=""),"",SUMIFS($D$4:$D$503,$B$4:$B$503,B95,$A$4:$A$503,"&lt;="&amp;A95)+SUMIFS($E$4:$E$503,$B$4:$B$503,B95,$A$4:$A$503,"&lt;="&amp;A95)-SUMIFS('생산·작업일지'!$G$4:$G$503,'생산·작업일지'!$F$4:$F$503,B95,'생산·작업일지'!$A$4:$A$503,"&lt;="&amp;A95))</f>
        <v/>
      </c>
      <c r="H95" s="12" t="n"/>
      <c r="I95" s="13" t="n"/>
      <c r="J95" s="11" t="n"/>
      <c r="K95" s="13" t="n"/>
      <c r="L95" s="13" t="n"/>
      <c r="M95" s="12" t="n"/>
      <c r="N95" s="15">
        <f>IF(B95="","",IF(COUNTIF(B$4:B95,B95)=1,MAX(N$3:N94)+1,""))</f>
        <v/>
      </c>
    </row>
    <row r="96">
      <c r="A96" s="11" t="n"/>
      <c r="B96" s="12" t="n"/>
      <c r="C96" s="13" t="n"/>
      <c r="D96" s="14" t="n"/>
      <c r="E96" s="14" t="n"/>
      <c r="F96" s="14">
        <f>IF(OR(A96="",B96=""),"",IF(COUNTIFS(A$4:A96,A96,B$4:B96,B96)&gt;1,"",SUMIFS('생산·작업일지'!$G$4:$G$503,'생산·작업일지'!$F$4:$F$503,B96,'생산·작업일지'!$A$4:$A$503,A96)))</f>
        <v/>
      </c>
      <c r="G96" s="14">
        <f>IF(OR(A96="",B96=""),"",SUMIFS($D$4:$D$503,$B$4:$B$503,B96,$A$4:$A$503,"&lt;="&amp;A96)+SUMIFS($E$4:$E$503,$B$4:$B$503,B96,$A$4:$A$503,"&lt;="&amp;A96)-SUMIFS('생산·작업일지'!$G$4:$G$503,'생산·작업일지'!$F$4:$F$503,B96,'생산·작업일지'!$A$4:$A$503,"&lt;="&amp;A96))</f>
        <v/>
      </c>
      <c r="H96" s="12" t="n"/>
      <c r="I96" s="13" t="n"/>
      <c r="J96" s="11" t="n"/>
      <c r="K96" s="13" t="n"/>
      <c r="L96" s="13" t="n"/>
      <c r="M96" s="12" t="n"/>
      <c r="N96" s="15">
        <f>IF(B96="","",IF(COUNTIF(B$4:B96,B96)=1,MAX(N$3:N95)+1,""))</f>
        <v/>
      </c>
    </row>
    <row r="97">
      <c r="A97" s="11" t="n"/>
      <c r="B97" s="12" t="n"/>
      <c r="C97" s="13" t="n"/>
      <c r="D97" s="14" t="n"/>
      <c r="E97" s="14" t="n"/>
      <c r="F97" s="14">
        <f>IF(OR(A97="",B97=""),"",IF(COUNTIFS(A$4:A97,A97,B$4:B97,B97)&gt;1,"",SUMIFS('생산·작업일지'!$G$4:$G$503,'생산·작업일지'!$F$4:$F$503,B97,'생산·작업일지'!$A$4:$A$503,A97)))</f>
        <v/>
      </c>
      <c r="G97" s="14">
        <f>IF(OR(A97="",B97=""),"",SUMIFS($D$4:$D$503,$B$4:$B$503,B97,$A$4:$A$503,"&lt;="&amp;A97)+SUMIFS($E$4:$E$503,$B$4:$B$503,B97,$A$4:$A$503,"&lt;="&amp;A97)-SUMIFS('생산·작업일지'!$G$4:$G$503,'생산·작업일지'!$F$4:$F$503,B97,'생산·작업일지'!$A$4:$A$503,"&lt;="&amp;A97))</f>
        <v/>
      </c>
      <c r="H97" s="12" t="n"/>
      <c r="I97" s="13" t="n"/>
      <c r="J97" s="11" t="n"/>
      <c r="K97" s="13" t="n"/>
      <c r="L97" s="13" t="n"/>
      <c r="M97" s="12" t="n"/>
      <c r="N97" s="15">
        <f>IF(B97="","",IF(COUNTIF(B$4:B97,B97)=1,MAX(N$3:N96)+1,""))</f>
        <v/>
      </c>
    </row>
    <row r="98">
      <c r="A98" s="11" t="n"/>
      <c r="B98" s="12" t="n"/>
      <c r="C98" s="13" t="n"/>
      <c r="D98" s="14" t="n"/>
      <c r="E98" s="14" t="n"/>
      <c r="F98" s="14">
        <f>IF(OR(A98="",B98=""),"",IF(COUNTIFS(A$4:A98,A98,B$4:B98,B98)&gt;1,"",SUMIFS('생산·작업일지'!$G$4:$G$503,'생산·작업일지'!$F$4:$F$503,B98,'생산·작업일지'!$A$4:$A$503,A98)))</f>
        <v/>
      </c>
      <c r="G98" s="14">
        <f>IF(OR(A98="",B98=""),"",SUMIFS($D$4:$D$503,$B$4:$B$503,B98,$A$4:$A$503,"&lt;="&amp;A98)+SUMIFS($E$4:$E$503,$B$4:$B$503,B98,$A$4:$A$503,"&lt;="&amp;A98)-SUMIFS('생산·작업일지'!$G$4:$G$503,'생산·작업일지'!$F$4:$F$503,B98,'생산·작업일지'!$A$4:$A$503,"&lt;="&amp;A98))</f>
        <v/>
      </c>
      <c r="H98" s="12" t="n"/>
      <c r="I98" s="13" t="n"/>
      <c r="J98" s="11" t="n"/>
      <c r="K98" s="13" t="n"/>
      <c r="L98" s="13" t="n"/>
      <c r="M98" s="12" t="n"/>
      <c r="N98" s="15">
        <f>IF(B98="","",IF(COUNTIF(B$4:B98,B98)=1,MAX(N$3:N97)+1,""))</f>
        <v/>
      </c>
    </row>
    <row r="99">
      <c r="A99" s="11" t="n"/>
      <c r="B99" s="12" t="n"/>
      <c r="C99" s="13" t="n"/>
      <c r="D99" s="14" t="n"/>
      <c r="E99" s="14" t="n"/>
      <c r="F99" s="14">
        <f>IF(OR(A99="",B99=""),"",IF(COUNTIFS(A$4:A99,A99,B$4:B99,B99)&gt;1,"",SUMIFS('생산·작업일지'!$G$4:$G$503,'생산·작업일지'!$F$4:$F$503,B99,'생산·작업일지'!$A$4:$A$503,A99)))</f>
        <v/>
      </c>
      <c r="G99" s="14">
        <f>IF(OR(A99="",B99=""),"",SUMIFS($D$4:$D$503,$B$4:$B$503,B99,$A$4:$A$503,"&lt;="&amp;A99)+SUMIFS($E$4:$E$503,$B$4:$B$503,B99,$A$4:$A$503,"&lt;="&amp;A99)-SUMIFS('생산·작업일지'!$G$4:$G$503,'생산·작업일지'!$F$4:$F$503,B99,'생산·작업일지'!$A$4:$A$503,"&lt;="&amp;A99))</f>
        <v/>
      </c>
      <c r="H99" s="12" t="n"/>
      <c r="I99" s="13" t="n"/>
      <c r="J99" s="11" t="n"/>
      <c r="K99" s="13" t="n"/>
      <c r="L99" s="13" t="n"/>
      <c r="M99" s="12" t="n"/>
      <c r="N99" s="15">
        <f>IF(B99="","",IF(COUNTIF(B$4:B99,B99)=1,MAX(N$3:N98)+1,""))</f>
        <v/>
      </c>
    </row>
    <row r="100">
      <c r="A100" s="11" t="n"/>
      <c r="B100" s="12" t="n"/>
      <c r="C100" s="13" t="n"/>
      <c r="D100" s="14" t="n"/>
      <c r="E100" s="14" t="n"/>
      <c r="F100" s="14">
        <f>IF(OR(A100="",B100=""),"",IF(COUNTIFS(A$4:A100,A100,B$4:B100,B100)&gt;1,"",SUMIFS('생산·작업일지'!$G$4:$G$503,'생산·작업일지'!$F$4:$F$503,B100,'생산·작업일지'!$A$4:$A$503,A100)))</f>
        <v/>
      </c>
      <c r="G100" s="14">
        <f>IF(OR(A100="",B100=""),"",SUMIFS($D$4:$D$503,$B$4:$B$503,B100,$A$4:$A$503,"&lt;="&amp;A100)+SUMIFS($E$4:$E$503,$B$4:$B$503,B100,$A$4:$A$503,"&lt;="&amp;A100)-SUMIFS('생산·작업일지'!$G$4:$G$503,'생산·작업일지'!$F$4:$F$503,B100,'생산·작업일지'!$A$4:$A$503,"&lt;="&amp;A100))</f>
        <v/>
      </c>
      <c r="H100" s="12" t="n"/>
      <c r="I100" s="13" t="n"/>
      <c r="J100" s="11" t="n"/>
      <c r="K100" s="13" t="n"/>
      <c r="L100" s="13" t="n"/>
      <c r="M100" s="12" t="n"/>
      <c r="N100" s="15">
        <f>IF(B100="","",IF(COUNTIF(B$4:B100,B100)=1,MAX(N$3:N99)+1,""))</f>
        <v/>
      </c>
    </row>
    <row r="101">
      <c r="A101" s="11" t="n"/>
      <c r="B101" s="12" t="n"/>
      <c r="C101" s="13" t="n"/>
      <c r="D101" s="14" t="n"/>
      <c r="E101" s="14" t="n"/>
      <c r="F101" s="14">
        <f>IF(OR(A101="",B101=""),"",IF(COUNTIFS(A$4:A101,A101,B$4:B101,B101)&gt;1,"",SUMIFS('생산·작업일지'!$G$4:$G$503,'생산·작업일지'!$F$4:$F$503,B101,'생산·작업일지'!$A$4:$A$503,A101)))</f>
        <v/>
      </c>
      <c r="G101" s="14">
        <f>IF(OR(A101="",B101=""),"",SUMIFS($D$4:$D$503,$B$4:$B$503,B101,$A$4:$A$503,"&lt;="&amp;A101)+SUMIFS($E$4:$E$503,$B$4:$B$503,B101,$A$4:$A$503,"&lt;="&amp;A101)-SUMIFS('생산·작업일지'!$G$4:$G$503,'생산·작업일지'!$F$4:$F$503,B101,'생산·작업일지'!$A$4:$A$503,"&lt;="&amp;A101))</f>
        <v/>
      </c>
      <c r="H101" s="12" t="n"/>
      <c r="I101" s="13" t="n"/>
      <c r="J101" s="11" t="n"/>
      <c r="K101" s="13" t="n"/>
      <c r="L101" s="13" t="n"/>
      <c r="M101" s="12" t="n"/>
      <c r="N101" s="15">
        <f>IF(B101="","",IF(COUNTIF(B$4:B101,B101)=1,MAX(N$3:N100)+1,""))</f>
        <v/>
      </c>
    </row>
    <row r="102">
      <c r="A102" s="11" t="n"/>
      <c r="B102" s="12" t="n"/>
      <c r="C102" s="13" t="n"/>
      <c r="D102" s="14" t="n"/>
      <c r="E102" s="14" t="n"/>
      <c r="F102" s="14">
        <f>IF(OR(A102="",B102=""),"",IF(COUNTIFS(A$4:A102,A102,B$4:B102,B102)&gt;1,"",SUMIFS('생산·작업일지'!$G$4:$G$503,'생산·작업일지'!$F$4:$F$503,B102,'생산·작업일지'!$A$4:$A$503,A102)))</f>
        <v/>
      </c>
      <c r="G102" s="14">
        <f>IF(OR(A102="",B102=""),"",SUMIFS($D$4:$D$503,$B$4:$B$503,B102,$A$4:$A$503,"&lt;="&amp;A102)+SUMIFS($E$4:$E$503,$B$4:$B$503,B102,$A$4:$A$503,"&lt;="&amp;A102)-SUMIFS('생산·작업일지'!$G$4:$G$503,'생산·작업일지'!$F$4:$F$503,B102,'생산·작업일지'!$A$4:$A$503,"&lt;="&amp;A102))</f>
        <v/>
      </c>
      <c r="H102" s="12" t="n"/>
      <c r="I102" s="13" t="n"/>
      <c r="J102" s="11" t="n"/>
      <c r="K102" s="13" t="n"/>
      <c r="L102" s="13" t="n"/>
      <c r="M102" s="12" t="n"/>
      <c r="N102" s="15">
        <f>IF(B102="","",IF(COUNTIF(B$4:B102,B102)=1,MAX(N$3:N101)+1,""))</f>
        <v/>
      </c>
    </row>
    <row r="103">
      <c r="A103" s="11" t="n"/>
      <c r="B103" s="12" t="n"/>
      <c r="C103" s="13" t="n"/>
      <c r="D103" s="14" t="n"/>
      <c r="E103" s="14" t="n"/>
      <c r="F103" s="14">
        <f>IF(OR(A103="",B103=""),"",IF(COUNTIFS(A$4:A103,A103,B$4:B103,B103)&gt;1,"",SUMIFS('생산·작업일지'!$G$4:$G$503,'생산·작업일지'!$F$4:$F$503,B103,'생산·작업일지'!$A$4:$A$503,A103)))</f>
        <v/>
      </c>
      <c r="G103" s="14">
        <f>IF(OR(A103="",B103=""),"",SUMIFS($D$4:$D$503,$B$4:$B$503,B103,$A$4:$A$503,"&lt;="&amp;A103)+SUMIFS($E$4:$E$503,$B$4:$B$503,B103,$A$4:$A$503,"&lt;="&amp;A103)-SUMIFS('생산·작업일지'!$G$4:$G$503,'생산·작업일지'!$F$4:$F$503,B103,'생산·작업일지'!$A$4:$A$503,"&lt;="&amp;A103))</f>
        <v/>
      </c>
      <c r="H103" s="12" t="n"/>
      <c r="I103" s="13" t="n"/>
      <c r="J103" s="11" t="n"/>
      <c r="K103" s="13" t="n"/>
      <c r="L103" s="13" t="n"/>
      <c r="M103" s="12" t="n"/>
      <c r="N103" s="15">
        <f>IF(B103="","",IF(COUNTIF(B$4:B103,B103)=1,MAX(N$3:N102)+1,""))</f>
        <v/>
      </c>
    </row>
    <row r="104">
      <c r="A104" s="11" t="n"/>
      <c r="B104" s="12" t="n"/>
      <c r="C104" s="13" t="n"/>
      <c r="D104" s="14" t="n"/>
      <c r="E104" s="14" t="n"/>
      <c r="F104" s="14">
        <f>IF(OR(A104="",B104=""),"",IF(COUNTIFS(A$4:A104,A104,B$4:B104,B104)&gt;1,"",SUMIFS('생산·작업일지'!$G$4:$G$503,'생산·작업일지'!$F$4:$F$503,B104,'생산·작업일지'!$A$4:$A$503,A104)))</f>
        <v/>
      </c>
      <c r="G104" s="14">
        <f>IF(OR(A104="",B104=""),"",SUMIFS($D$4:$D$503,$B$4:$B$503,B104,$A$4:$A$503,"&lt;="&amp;A104)+SUMIFS($E$4:$E$503,$B$4:$B$503,B104,$A$4:$A$503,"&lt;="&amp;A104)-SUMIFS('생산·작업일지'!$G$4:$G$503,'생산·작업일지'!$F$4:$F$503,B104,'생산·작업일지'!$A$4:$A$503,"&lt;="&amp;A104))</f>
        <v/>
      </c>
      <c r="H104" s="12" t="n"/>
      <c r="I104" s="13" t="n"/>
      <c r="J104" s="11" t="n"/>
      <c r="K104" s="13" t="n"/>
      <c r="L104" s="13" t="n"/>
      <c r="M104" s="12" t="n"/>
      <c r="N104" s="15">
        <f>IF(B104="","",IF(COUNTIF(B$4:B104,B104)=1,MAX(N$3:N103)+1,""))</f>
        <v/>
      </c>
    </row>
    <row r="105">
      <c r="A105" s="11" t="n"/>
      <c r="B105" s="12" t="n"/>
      <c r="C105" s="13" t="n"/>
      <c r="D105" s="14" t="n"/>
      <c r="E105" s="14" t="n"/>
      <c r="F105" s="14">
        <f>IF(OR(A105="",B105=""),"",IF(COUNTIFS(A$4:A105,A105,B$4:B105,B105)&gt;1,"",SUMIFS('생산·작업일지'!$G$4:$G$503,'생산·작업일지'!$F$4:$F$503,B105,'생산·작업일지'!$A$4:$A$503,A105)))</f>
        <v/>
      </c>
      <c r="G105" s="14">
        <f>IF(OR(A105="",B105=""),"",SUMIFS($D$4:$D$503,$B$4:$B$503,B105,$A$4:$A$503,"&lt;="&amp;A105)+SUMIFS($E$4:$E$503,$B$4:$B$503,B105,$A$4:$A$503,"&lt;="&amp;A105)-SUMIFS('생산·작업일지'!$G$4:$G$503,'생산·작업일지'!$F$4:$F$503,B105,'생산·작업일지'!$A$4:$A$503,"&lt;="&amp;A105))</f>
        <v/>
      </c>
      <c r="H105" s="12" t="n"/>
      <c r="I105" s="13" t="n"/>
      <c r="J105" s="11" t="n"/>
      <c r="K105" s="13" t="n"/>
      <c r="L105" s="13" t="n"/>
      <c r="M105" s="12" t="n"/>
      <c r="N105" s="15">
        <f>IF(B105="","",IF(COUNTIF(B$4:B105,B105)=1,MAX(N$3:N104)+1,""))</f>
        <v/>
      </c>
    </row>
    <row r="106">
      <c r="A106" s="11" t="n"/>
      <c r="B106" s="12" t="n"/>
      <c r="C106" s="13" t="n"/>
      <c r="D106" s="14" t="n"/>
      <c r="E106" s="14" t="n"/>
      <c r="F106" s="14">
        <f>IF(OR(A106="",B106=""),"",IF(COUNTIFS(A$4:A106,A106,B$4:B106,B106)&gt;1,"",SUMIFS('생산·작업일지'!$G$4:$G$503,'생산·작업일지'!$F$4:$F$503,B106,'생산·작업일지'!$A$4:$A$503,A106)))</f>
        <v/>
      </c>
      <c r="G106" s="14">
        <f>IF(OR(A106="",B106=""),"",SUMIFS($D$4:$D$503,$B$4:$B$503,B106,$A$4:$A$503,"&lt;="&amp;A106)+SUMIFS($E$4:$E$503,$B$4:$B$503,B106,$A$4:$A$503,"&lt;="&amp;A106)-SUMIFS('생산·작업일지'!$G$4:$G$503,'생산·작업일지'!$F$4:$F$503,B106,'생산·작업일지'!$A$4:$A$503,"&lt;="&amp;A106))</f>
        <v/>
      </c>
      <c r="H106" s="12" t="n"/>
      <c r="I106" s="13" t="n"/>
      <c r="J106" s="11" t="n"/>
      <c r="K106" s="13" t="n"/>
      <c r="L106" s="13" t="n"/>
      <c r="M106" s="12" t="n"/>
      <c r="N106" s="15">
        <f>IF(B106="","",IF(COUNTIF(B$4:B106,B106)=1,MAX(N$3:N105)+1,""))</f>
        <v/>
      </c>
    </row>
    <row r="107">
      <c r="A107" s="11" t="n"/>
      <c r="B107" s="12" t="n"/>
      <c r="C107" s="13" t="n"/>
      <c r="D107" s="14" t="n"/>
      <c r="E107" s="14" t="n"/>
      <c r="F107" s="14">
        <f>IF(OR(A107="",B107=""),"",IF(COUNTIFS(A$4:A107,A107,B$4:B107,B107)&gt;1,"",SUMIFS('생산·작업일지'!$G$4:$G$503,'생산·작업일지'!$F$4:$F$503,B107,'생산·작업일지'!$A$4:$A$503,A107)))</f>
        <v/>
      </c>
      <c r="G107" s="14">
        <f>IF(OR(A107="",B107=""),"",SUMIFS($D$4:$D$503,$B$4:$B$503,B107,$A$4:$A$503,"&lt;="&amp;A107)+SUMIFS($E$4:$E$503,$B$4:$B$503,B107,$A$4:$A$503,"&lt;="&amp;A107)-SUMIFS('생산·작업일지'!$G$4:$G$503,'생산·작업일지'!$F$4:$F$503,B107,'생산·작업일지'!$A$4:$A$503,"&lt;="&amp;A107))</f>
        <v/>
      </c>
      <c r="H107" s="12" t="n"/>
      <c r="I107" s="13" t="n"/>
      <c r="J107" s="11" t="n"/>
      <c r="K107" s="13" t="n"/>
      <c r="L107" s="13" t="n"/>
      <c r="M107" s="12" t="n"/>
      <c r="N107" s="15">
        <f>IF(B107="","",IF(COUNTIF(B$4:B107,B107)=1,MAX(N$3:N106)+1,""))</f>
        <v/>
      </c>
    </row>
    <row r="108">
      <c r="A108" s="11" t="n"/>
      <c r="B108" s="12" t="n"/>
      <c r="C108" s="13" t="n"/>
      <c r="D108" s="14" t="n"/>
      <c r="E108" s="14" t="n"/>
      <c r="F108" s="14">
        <f>IF(OR(A108="",B108=""),"",IF(COUNTIFS(A$4:A108,A108,B$4:B108,B108)&gt;1,"",SUMIFS('생산·작업일지'!$G$4:$G$503,'생산·작업일지'!$F$4:$F$503,B108,'생산·작업일지'!$A$4:$A$503,A108)))</f>
        <v/>
      </c>
      <c r="G108" s="14">
        <f>IF(OR(A108="",B108=""),"",SUMIFS($D$4:$D$503,$B$4:$B$503,B108,$A$4:$A$503,"&lt;="&amp;A108)+SUMIFS($E$4:$E$503,$B$4:$B$503,B108,$A$4:$A$503,"&lt;="&amp;A108)-SUMIFS('생산·작업일지'!$G$4:$G$503,'생산·작업일지'!$F$4:$F$503,B108,'생산·작업일지'!$A$4:$A$503,"&lt;="&amp;A108))</f>
        <v/>
      </c>
      <c r="H108" s="12" t="n"/>
      <c r="I108" s="13" t="n"/>
      <c r="J108" s="11" t="n"/>
      <c r="K108" s="13" t="n"/>
      <c r="L108" s="13" t="n"/>
      <c r="M108" s="12" t="n"/>
      <c r="N108" s="15">
        <f>IF(B108="","",IF(COUNTIF(B$4:B108,B108)=1,MAX(N$3:N107)+1,""))</f>
        <v/>
      </c>
    </row>
    <row r="109">
      <c r="A109" s="11" t="n"/>
      <c r="B109" s="12" t="n"/>
      <c r="C109" s="13" t="n"/>
      <c r="D109" s="14" t="n"/>
      <c r="E109" s="14" t="n"/>
      <c r="F109" s="14">
        <f>IF(OR(A109="",B109=""),"",IF(COUNTIFS(A$4:A109,A109,B$4:B109,B109)&gt;1,"",SUMIFS('생산·작업일지'!$G$4:$G$503,'생산·작업일지'!$F$4:$F$503,B109,'생산·작업일지'!$A$4:$A$503,A109)))</f>
        <v/>
      </c>
      <c r="G109" s="14">
        <f>IF(OR(A109="",B109=""),"",SUMIFS($D$4:$D$503,$B$4:$B$503,B109,$A$4:$A$503,"&lt;="&amp;A109)+SUMIFS($E$4:$E$503,$B$4:$B$503,B109,$A$4:$A$503,"&lt;="&amp;A109)-SUMIFS('생산·작업일지'!$G$4:$G$503,'생산·작업일지'!$F$4:$F$503,B109,'생산·작업일지'!$A$4:$A$503,"&lt;="&amp;A109))</f>
        <v/>
      </c>
      <c r="H109" s="12" t="n"/>
      <c r="I109" s="13" t="n"/>
      <c r="J109" s="11" t="n"/>
      <c r="K109" s="13" t="n"/>
      <c r="L109" s="13" t="n"/>
      <c r="M109" s="12" t="n"/>
      <c r="N109" s="15">
        <f>IF(B109="","",IF(COUNTIF(B$4:B109,B109)=1,MAX(N$3:N108)+1,""))</f>
        <v/>
      </c>
    </row>
    <row r="110">
      <c r="A110" s="11" t="n"/>
      <c r="B110" s="12" t="n"/>
      <c r="C110" s="13" t="n"/>
      <c r="D110" s="14" t="n"/>
      <c r="E110" s="14" t="n"/>
      <c r="F110" s="14">
        <f>IF(OR(A110="",B110=""),"",IF(COUNTIFS(A$4:A110,A110,B$4:B110,B110)&gt;1,"",SUMIFS('생산·작업일지'!$G$4:$G$503,'생산·작업일지'!$F$4:$F$503,B110,'생산·작업일지'!$A$4:$A$503,A110)))</f>
        <v/>
      </c>
      <c r="G110" s="14">
        <f>IF(OR(A110="",B110=""),"",SUMIFS($D$4:$D$503,$B$4:$B$503,B110,$A$4:$A$503,"&lt;="&amp;A110)+SUMIFS($E$4:$E$503,$B$4:$B$503,B110,$A$4:$A$503,"&lt;="&amp;A110)-SUMIFS('생산·작업일지'!$G$4:$G$503,'생산·작업일지'!$F$4:$F$503,B110,'생산·작업일지'!$A$4:$A$503,"&lt;="&amp;A110))</f>
        <v/>
      </c>
      <c r="H110" s="12" t="n"/>
      <c r="I110" s="13" t="n"/>
      <c r="J110" s="11" t="n"/>
      <c r="K110" s="13" t="n"/>
      <c r="L110" s="13" t="n"/>
      <c r="M110" s="12" t="n"/>
      <c r="N110" s="15">
        <f>IF(B110="","",IF(COUNTIF(B$4:B110,B110)=1,MAX(N$3:N109)+1,""))</f>
        <v/>
      </c>
    </row>
    <row r="111">
      <c r="A111" s="11" t="n"/>
      <c r="B111" s="12" t="n"/>
      <c r="C111" s="13" t="n"/>
      <c r="D111" s="14" t="n"/>
      <c r="E111" s="14" t="n"/>
      <c r="F111" s="14">
        <f>IF(OR(A111="",B111=""),"",IF(COUNTIFS(A$4:A111,A111,B$4:B111,B111)&gt;1,"",SUMIFS('생산·작업일지'!$G$4:$G$503,'생산·작업일지'!$F$4:$F$503,B111,'생산·작업일지'!$A$4:$A$503,A111)))</f>
        <v/>
      </c>
      <c r="G111" s="14">
        <f>IF(OR(A111="",B111=""),"",SUMIFS($D$4:$D$503,$B$4:$B$503,B111,$A$4:$A$503,"&lt;="&amp;A111)+SUMIFS($E$4:$E$503,$B$4:$B$503,B111,$A$4:$A$503,"&lt;="&amp;A111)-SUMIFS('생산·작업일지'!$G$4:$G$503,'생산·작업일지'!$F$4:$F$503,B111,'생산·작업일지'!$A$4:$A$503,"&lt;="&amp;A111))</f>
        <v/>
      </c>
      <c r="H111" s="12" t="n"/>
      <c r="I111" s="13" t="n"/>
      <c r="J111" s="11" t="n"/>
      <c r="K111" s="13" t="n"/>
      <c r="L111" s="13" t="n"/>
      <c r="M111" s="12" t="n"/>
      <c r="N111" s="15">
        <f>IF(B111="","",IF(COUNTIF(B$4:B111,B111)=1,MAX(N$3:N110)+1,""))</f>
        <v/>
      </c>
    </row>
    <row r="112">
      <c r="A112" s="11" t="n"/>
      <c r="B112" s="12" t="n"/>
      <c r="C112" s="13" t="n"/>
      <c r="D112" s="14" t="n"/>
      <c r="E112" s="14" t="n"/>
      <c r="F112" s="14">
        <f>IF(OR(A112="",B112=""),"",IF(COUNTIFS(A$4:A112,A112,B$4:B112,B112)&gt;1,"",SUMIFS('생산·작업일지'!$G$4:$G$503,'생산·작업일지'!$F$4:$F$503,B112,'생산·작업일지'!$A$4:$A$503,A112)))</f>
        <v/>
      </c>
      <c r="G112" s="14">
        <f>IF(OR(A112="",B112=""),"",SUMIFS($D$4:$D$503,$B$4:$B$503,B112,$A$4:$A$503,"&lt;="&amp;A112)+SUMIFS($E$4:$E$503,$B$4:$B$503,B112,$A$4:$A$503,"&lt;="&amp;A112)-SUMIFS('생산·작업일지'!$G$4:$G$503,'생산·작업일지'!$F$4:$F$503,B112,'생산·작업일지'!$A$4:$A$503,"&lt;="&amp;A112))</f>
        <v/>
      </c>
      <c r="H112" s="12" t="n"/>
      <c r="I112" s="13" t="n"/>
      <c r="J112" s="11" t="n"/>
      <c r="K112" s="13" t="n"/>
      <c r="L112" s="13" t="n"/>
      <c r="M112" s="12" t="n"/>
      <c r="N112" s="15">
        <f>IF(B112="","",IF(COUNTIF(B$4:B112,B112)=1,MAX(N$3:N111)+1,""))</f>
        <v/>
      </c>
    </row>
    <row r="113">
      <c r="A113" s="11" t="n"/>
      <c r="B113" s="12" t="n"/>
      <c r="C113" s="13" t="n"/>
      <c r="D113" s="14" t="n"/>
      <c r="E113" s="14" t="n"/>
      <c r="F113" s="14">
        <f>IF(OR(A113="",B113=""),"",IF(COUNTIFS(A$4:A113,A113,B$4:B113,B113)&gt;1,"",SUMIFS('생산·작업일지'!$G$4:$G$503,'생산·작업일지'!$F$4:$F$503,B113,'생산·작업일지'!$A$4:$A$503,A113)))</f>
        <v/>
      </c>
      <c r="G113" s="14">
        <f>IF(OR(A113="",B113=""),"",SUMIFS($D$4:$D$503,$B$4:$B$503,B113,$A$4:$A$503,"&lt;="&amp;A113)+SUMIFS($E$4:$E$503,$B$4:$B$503,B113,$A$4:$A$503,"&lt;="&amp;A113)-SUMIFS('생산·작업일지'!$G$4:$G$503,'생산·작업일지'!$F$4:$F$503,B113,'생산·작업일지'!$A$4:$A$503,"&lt;="&amp;A113))</f>
        <v/>
      </c>
      <c r="H113" s="12" t="n"/>
      <c r="I113" s="13" t="n"/>
      <c r="J113" s="11" t="n"/>
      <c r="K113" s="13" t="n"/>
      <c r="L113" s="13" t="n"/>
      <c r="M113" s="12" t="n"/>
      <c r="N113" s="15">
        <f>IF(B113="","",IF(COUNTIF(B$4:B113,B113)=1,MAX(N$3:N112)+1,""))</f>
        <v/>
      </c>
    </row>
    <row r="114">
      <c r="A114" s="11" t="n"/>
      <c r="B114" s="12" t="n"/>
      <c r="C114" s="13" t="n"/>
      <c r="D114" s="14" t="n"/>
      <c r="E114" s="14" t="n"/>
      <c r="F114" s="14">
        <f>IF(OR(A114="",B114=""),"",IF(COUNTIFS(A$4:A114,A114,B$4:B114,B114)&gt;1,"",SUMIFS('생산·작업일지'!$G$4:$G$503,'생산·작업일지'!$F$4:$F$503,B114,'생산·작업일지'!$A$4:$A$503,A114)))</f>
        <v/>
      </c>
      <c r="G114" s="14">
        <f>IF(OR(A114="",B114=""),"",SUMIFS($D$4:$D$503,$B$4:$B$503,B114,$A$4:$A$503,"&lt;="&amp;A114)+SUMIFS($E$4:$E$503,$B$4:$B$503,B114,$A$4:$A$503,"&lt;="&amp;A114)-SUMIFS('생산·작업일지'!$G$4:$G$503,'생산·작업일지'!$F$4:$F$503,B114,'생산·작업일지'!$A$4:$A$503,"&lt;="&amp;A114))</f>
        <v/>
      </c>
      <c r="H114" s="12" t="n"/>
      <c r="I114" s="13" t="n"/>
      <c r="J114" s="11" t="n"/>
      <c r="K114" s="13" t="n"/>
      <c r="L114" s="13" t="n"/>
      <c r="M114" s="12" t="n"/>
      <c r="N114" s="15">
        <f>IF(B114="","",IF(COUNTIF(B$4:B114,B114)=1,MAX(N$3:N113)+1,""))</f>
        <v/>
      </c>
    </row>
    <row r="115">
      <c r="A115" s="11" t="n"/>
      <c r="B115" s="12" t="n"/>
      <c r="C115" s="13" t="n"/>
      <c r="D115" s="14" t="n"/>
      <c r="E115" s="14" t="n"/>
      <c r="F115" s="14">
        <f>IF(OR(A115="",B115=""),"",IF(COUNTIFS(A$4:A115,A115,B$4:B115,B115)&gt;1,"",SUMIFS('생산·작업일지'!$G$4:$G$503,'생산·작업일지'!$F$4:$F$503,B115,'생산·작업일지'!$A$4:$A$503,A115)))</f>
        <v/>
      </c>
      <c r="G115" s="14">
        <f>IF(OR(A115="",B115=""),"",SUMIFS($D$4:$D$503,$B$4:$B$503,B115,$A$4:$A$503,"&lt;="&amp;A115)+SUMIFS($E$4:$E$503,$B$4:$B$503,B115,$A$4:$A$503,"&lt;="&amp;A115)-SUMIFS('생산·작업일지'!$G$4:$G$503,'생산·작업일지'!$F$4:$F$503,B115,'생산·작업일지'!$A$4:$A$503,"&lt;="&amp;A115))</f>
        <v/>
      </c>
      <c r="H115" s="12" t="n"/>
      <c r="I115" s="13" t="n"/>
      <c r="J115" s="11" t="n"/>
      <c r="K115" s="13" t="n"/>
      <c r="L115" s="13" t="n"/>
      <c r="M115" s="12" t="n"/>
      <c r="N115" s="15">
        <f>IF(B115="","",IF(COUNTIF(B$4:B115,B115)=1,MAX(N$3:N114)+1,""))</f>
        <v/>
      </c>
    </row>
    <row r="116">
      <c r="A116" s="11" t="n"/>
      <c r="B116" s="12" t="n"/>
      <c r="C116" s="13" t="n"/>
      <c r="D116" s="14" t="n"/>
      <c r="E116" s="14" t="n"/>
      <c r="F116" s="14">
        <f>IF(OR(A116="",B116=""),"",IF(COUNTIFS(A$4:A116,A116,B$4:B116,B116)&gt;1,"",SUMIFS('생산·작업일지'!$G$4:$G$503,'생산·작업일지'!$F$4:$F$503,B116,'생산·작업일지'!$A$4:$A$503,A116)))</f>
        <v/>
      </c>
      <c r="G116" s="14">
        <f>IF(OR(A116="",B116=""),"",SUMIFS($D$4:$D$503,$B$4:$B$503,B116,$A$4:$A$503,"&lt;="&amp;A116)+SUMIFS($E$4:$E$503,$B$4:$B$503,B116,$A$4:$A$503,"&lt;="&amp;A116)-SUMIFS('생산·작업일지'!$G$4:$G$503,'생산·작업일지'!$F$4:$F$503,B116,'생산·작업일지'!$A$4:$A$503,"&lt;="&amp;A116))</f>
        <v/>
      </c>
      <c r="H116" s="12" t="n"/>
      <c r="I116" s="13" t="n"/>
      <c r="J116" s="11" t="n"/>
      <c r="K116" s="13" t="n"/>
      <c r="L116" s="13" t="n"/>
      <c r="M116" s="12" t="n"/>
      <c r="N116" s="15">
        <f>IF(B116="","",IF(COUNTIF(B$4:B116,B116)=1,MAX(N$3:N115)+1,""))</f>
        <v/>
      </c>
    </row>
    <row r="117">
      <c r="A117" s="11" t="n"/>
      <c r="B117" s="12" t="n"/>
      <c r="C117" s="13" t="n"/>
      <c r="D117" s="14" t="n"/>
      <c r="E117" s="14" t="n"/>
      <c r="F117" s="14">
        <f>IF(OR(A117="",B117=""),"",IF(COUNTIFS(A$4:A117,A117,B$4:B117,B117)&gt;1,"",SUMIFS('생산·작업일지'!$G$4:$G$503,'생산·작업일지'!$F$4:$F$503,B117,'생산·작업일지'!$A$4:$A$503,A117)))</f>
        <v/>
      </c>
      <c r="G117" s="14">
        <f>IF(OR(A117="",B117=""),"",SUMIFS($D$4:$D$503,$B$4:$B$503,B117,$A$4:$A$503,"&lt;="&amp;A117)+SUMIFS($E$4:$E$503,$B$4:$B$503,B117,$A$4:$A$503,"&lt;="&amp;A117)-SUMIFS('생산·작업일지'!$G$4:$G$503,'생산·작업일지'!$F$4:$F$503,B117,'생산·작업일지'!$A$4:$A$503,"&lt;="&amp;A117))</f>
        <v/>
      </c>
      <c r="H117" s="12" t="n"/>
      <c r="I117" s="13" t="n"/>
      <c r="J117" s="11" t="n"/>
      <c r="K117" s="13" t="n"/>
      <c r="L117" s="13" t="n"/>
      <c r="M117" s="12" t="n"/>
      <c r="N117" s="15">
        <f>IF(B117="","",IF(COUNTIF(B$4:B117,B117)=1,MAX(N$3:N116)+1,""))</f>
        <v/>
      </c>
    </row>
    <row r="118">
      <c r="A118" s="11" t="n"/>
      <c r="B118" s="12" t="n"/>
      <c r="C118" s="13" t="n"/>
      <c r="D118" s="14" t="n"/>
      <c r="E118" s="14" t="n"/>
      <c r="F118" s="14">
        <f>IF(OR(A118="",B118=""),"",IF(COUNTIFS(A$4:A118,A118,B$4:B118,B118)&gt;1,"",SUMIFS('생산·작업일지'!$G$4:$G$503,'생산·작업일지'!$F$4:$F$503,B118,'생산·작업일지'!$A$4:$A$503,A118)))</f>
        <v/>
      </c>
      <c r="G118" s="14">
        <f>IF(OR(A118="",B118=""),"",SUMIFS($D$4:$D$503,$B$4:$B$503,B118,$A$4:$A$503,"&lt;="&amp;A118)+SUMIFS($E$4:$E$503,$B$4:$B$503,B118,$A$4:$A$503,"&lt;="&amp;A118)-SUMIFS('생산·작업일지'!$G$4:$G$503,'생산·작업일지'!$F$4:$F$503,B118,'생산·작업일지'!$A$4:$A$503,"&lt;="&amp;A118))</f>
        <v/>
      </c>
      <c r="H118" s="12" t="n"/>
      <c r="I118" s="13" t="n"/>
      <c r="J118" s="11" t="n"/>
      <c r="K118" s="13" t="n"/>
      <c r="L118" s="13" t="n"/>
      <c r="M118" s="12" t="n"/>
      <c r="N118" s="15">
        <f>IF(B118="","",IF(COUNTIF(B$4:B118,B118)=1,MAX(N$3:N117)+1,""))</f>
        <v/>
      </c>
    </row>
    <row r="119">
      <c r="A119" s="11" t="n"/>
      <c r="B119" s="12" t="n"/>
      <c r="C119" s="13" t="n"/>
      <c r="D119" s="14" t="n"/>
      <c r="E119" s="14" t="n"/>
      <c r="F119" s="14">
        <f>IF(OR(A119="",B119=""),"",IF(COUNTIFS(A$4:A119,A119,B$4:B119,B119)&gt;1,"",SUMIFS('생산·작업일지'!$G$4:$G$503,'생산·작업일지'!$F$4:$F$503,B119,'생산·작업일지'!$A$4:$A$503,A119)))</f>
        <v/>
      </c>
      <c r="G119" s="14">
        <f>IF(OR(A119="",B119=""),"",SUMIFS($D$4:$D$503,$B$4:$B$503,B119,$A$4:$A$503,"&lt;="&amp;A119)+SUMIFS($E$4:$E$503,$B$4:$B$503,B119,$A$4:$A$503,"&lt;="&amp;A119)-SUMIFS('생산·작업일지'!$G$4:$G$503,'생산·작업일지'!$F$4:$F$503,B119,'생산·작업일지'!$A$4:$A$503,"&lt;="&amp;A119))</f>
        <v/>
      </c>
      <c r="H119" s="12" t="n"/>
      <c r="I119" s="13" t="n"/>
      <c r="J119" s="11" t="n"/>
      <c r="K119" s="13" t="n"/>
      <c r="L119" s="13" t="n"/>
      <c r="M119" s="12" t="n"/>
      <c r="N119" s="15">
        <f>IF(B119="","",IF(COUNTIF(B$4:B119,B119)=1,MAX(N$3:N118)+1,""))</f>
        <v/>
      </c>
    </row>
    <row r="120">
      <c r="A120" s="11" t="n"/>
      <c r="B120" s="12" t="n"/>
      <c r="C120" s="13" t="n"/>
      <c r="D120" s="14" t="n"/>
      <c r="E120" s="14" t="n"/>
      <c r="F120" s="14">
        <f>IF(OR(A120="",B120=""),"",IF(COUNTIFS(A$4:A120,A120,B$4:B120,B120)&gt;1,"",SUMIFS('생산·작업일지'!$G$4:$G$503,'생산·작업일지'!$F$4:$F$503,B120,'생산·작업일지'!$A$4:$A$503,A120)))</f>
        <v/>
      </c>
      <c r="G120" s="14">
        <f>IF(OR(A120="",B120=""),"",SUMIFS($D$4:$D$503,$B$4:$B$503,B120,$A$4:$A$503,"&lt;="&amp;A120)+SUMIFS($E$4:$E$503,$B$4:$B$503,B120,$A$4:$A$503,"&lt;="&amp;A120)-SUMIFS('생산·작업일지'!$G$4:$G$503,'생산·작업일지'!$F$4:$F$503,B120,'생산·작업일지'!$A$4:$A$503,"&lt;="&amp;A120))</f>
        <v/>
      </c>
      <c r="H120" s="12" t="n"/>
      <c r="I120" s="13" t="n"/>
      <c r="J120" s="11" t="n"/>
      <c r="K120" s="13" t="n"/>
      <c r="L120" s="13" t="n"/>
      <c r="M120" s="12" t="n"/>
      <c r="N120" s="15">
        <f>IF(B120="","",IF(COUNTIF(B$4:B120,B120)=1,MAX(N$3:N119)+1,""))</f>
        <v/>
      </c>
    </row>
    <row r="121">
      <c r="A121" s="11" t="n"/>
      <c r="B121" s="12" t="n"/>
      <c r="C121" s="13" t="n"/>
      <c r="D121" s="14" t="n"/>
      <c r="E121" s="14" t="n"/>
      <c r="F121" s="14">
        <f>IF(OR(A121="",B121=""),"",IF(COUNTIFS(A$4:A121,A121,B$4:B121,B121)&gt;1,"",SUMIFS('생산·작업일지'!$G$4:$G$503,'생산·작업일지'!$F$4:$F$503,B121,'생산·작업일지'!$A$4:$A$503,A121)))</f>
        <v/>
      </c>
      <c r="G121" s="14">
        <f>IF(OR(A121="",B121=""),"",SUMIFS($D$4:$D$503,$B$4:$B$503,B121,$A$4:$A$503,"&lt;="&amp;A121)+SUMIFS($E$4:$E$503,$B$4:$B$503,B121,$A$4:$A$503,"&lt;="&amp;A121)-SUMIFS('생산·작업일지'!$G$4:$G$503,'생산·작업일지'!$F$4:$F$503,B121,'생산·작업일지'!$A$4:$A$503,"&lt;="&amp;A121))</f>
        <v/>
      </c>
      <c r="H121" s="12" t="n"/>
      <c r="I121" s="13" t="n"/>
      <c r="J121" s="11" t="n"/>
      <c r="K121" s="13" t="n"/>
      <c r="L121" s="13" t="n"/>
      <c r="M121" s="12" t="n"/>
      <c r="N121" s="15">
        <f>IF(B121="","",IF(COUNTIF(B$4:B121,B121)=1,MAX(N$3:N120)+1,""))</f>
        <v/>
      </c>
    </row>
    <row r="122">
      <c r="A122" s="11" t="n"/>
      <c r="B122" s="12" t="n"/>
      <c r="C122" s="13" t="n"/>
      <c r="D122" s="14" t="n"/>
      <c r="E122" s="14" t="n"/>
      <c r="F122" s="14">
        <f>IF(OR(A122="",B122=""),"",IF(COUNTIFS(A$4:A122,A122,B$4:B122,B122)&gt;1,"",SUMIFS('생산·작업일지'!$G$4:$G$503,'생산·작업일지'!$F$4:$F$503,B122,'생산·작업일지'!$A$4:$A$503,A122)))</f>
        <v/>
      </c>
      <c r="G122" s="14">
        <f>IF(OR(A122="",B122=""),"",SUMIFS($D$4:$D$503,$B$4:$B$503,B122,$A$4:$A$503,"&lt;="&amp;A122)+SUMIFS($E$4:$E$503,$B$4:$B$503,B122,$A$4:$A$503,"&lt;="&amp;A122)-SUMIFS('생산·작업일지'!$G$4:$G$503,'생산·작업일지'!$F$4:$F$503,B122,'생산·작업일지'!$A$4:$A$503,"&lt;="&amp;A122))</f>
        <v/>
      </c>
      <c r="H122" s="12" t="n"/>
      <c r="I122" s="13" t="n"/>
      <c r="J122" s="11" t="n"/>
      <c r="K122" s="13" t="n"/>
      <c r="L122" s="13" t="n"/>
      <c r="M122" s="12" t="n"/>
      <c r="N122" s="15">
        <f>IF(B122="","",IF(COUNTIF(B$4:B122,B122)=1,MAX(N$3:N121)+1,""))</f>
        <v/>
      </c>
    </row>
    <row r="123">
      <c r="A123" s="11" t="n"/>
      <c r="B123" s="12" t="n"/>
      <c r="C123" s="13" t="n"/>
      <c r="D123" s="14" t="n"/>
      <c r="E123" s="14" t="n"/>
      <c r="F123" s="14">
        <f>IF(OR(A123="",B123=""),"",IF(COUNTIFS(A$4:A123,A123,B$4:B123,B123)&gt;1,"",SUMIFS('생산·작업일지'!$G$4:$G$503,'생산·작업일지'!$F$4:$F$503,B123,'생산·작업일지'!$A$4:$A$503,A123)))</f>
        <v/>
      </c>
      <c r="G123" s="14">
        <f>IF(OR(A123="",B123=""),"",SUMIFS($D$4:$D$503,$B$4:$B$503,B123,$A$4:$A$503,"&lt;="&amp;A123)+SUMIFS($E$4:$E$503,$B$4:$B$503,B123,$A$4:$A$503,"&lt;="&amp;A123)-SUMIFS('생산·작업일지'!$G$4:$G$503,'생산·작업일지'!$F$4:$F$503,B123,'생산·작업일지'!$A$4:$A$503,"&lt;="&amp;A123))</f>
        <v/>
      </c>
      <c r="H123" s="12" t="n"/>
      <c r="I123" s="13" t="n"/>
      <c r="J123" s="11" t="n"/>
      <c r="K123" s="13" t="n"/>
      <c r="L123" s="13" t="n"/>
      <c r="M123" s="12" t="n"/>
      <c r="N123" s="15">
        <f>IF(B123="","",IF(COUNTIF(B$4:B123,B123)=1,MAX(N$3:N122)+1,""))</f>
        <v/>
      </c>
    </row>
    <row r="124">
      <c r="A124" s="11" t="n"/>
      <c r="B124" s="12" t="n"/>
      <c r="C124" s="13" t="n"/>
      <c r="D124" s="14" t="n"/>
      <c r="E124" s="14" t="n"/>
      <c r="F124" s="14">
        <f>IF(OR(A124="",B124=""),"",IF(COUNTIFS(A$4:A124,A124,B$4:B124,B124)&gt;1,"",SUMIFS('생산·작업일지'!$G$4:$G$503,'생산·작업일지'!$F$4:$F$503,B124,'생산·작업일지'!$A$4:$A$503,A124)))</f>
        <v/>
      </c>
      <c r="G124" s="14">
        <f>IF(OR(A124="",B124=""),"",SUMIFS($D$4:$D$503,$B$4:$B$503,B124,$A$4:$A$503,"&lt;="&amp;A124)+SUMIFS($E$4:$E$503,$B$4:$B$503,B124,$A$4:$A$503,"&lt;="&amp;A124)-SUMIFS('생산·작업일지'!$G$4:$G$503,'생산·작업일지'!$F$4:$F$503,B124,'생산·작업일지'!$A$4:$A$503,"&lt;="&amp;A124))</f>
        <v/>
      </c>
      <c r="H124" s="12" t="n"/>
      <c r="I124" s="13" t="n"/>
      <c r="J124" s="11" t="n"/>
      <c r="K124" s="13" t="n"/>
      <c r="L124" s="13" t="n"/>
      <c r="M124" s="12" t="n"/>
      <c r="N124" s="15">
        <f>IF(B124="","",IF(COUNTIF(B$4:B124,B124)=1,MAX(N$3:N123)+1,""))</f>
        <v/>
      </c>
    </row>
    <row r="125">
      <c r="A125" s="11" t="n"/>
      <c r="B125" s="12" t="n"/>
      <c r="C125" s="13" t="n"/>
      <c r="D125" s="14" t="n"/>
      <c r="E125" s="14" t="n"/>
      <c r="F125" s="14">
        <f>IF(OR(A125="",B125=""),"",IF(COUNTIFS(A$4:A125,A125,B$4:B125,B125)&gt;1,"",SUMIFS('생산·작업일지'!$G$4:$G$503,'생산·작업일지'!$F$4:$F$503,B125,'생산·작업일지'!$A$4:$A$503,A125)))</f>
        <v/>
      </c>
      <c r="G125" s="14">
        <f>IF(OR(A125="",B125=""),"",SUMIFS($D$4:$D$503,$B$4:$B$503,B125,$A$4:$A$503,"&lt;="&amp;A125)+SUMIFS($E$4:$E$503,$B$4:$B$503,B125,$A$4:$A$503,"&lt;="&amp;A125)-SUMIFS('생산·작업일지'!$G$4:$G$503,'생산·작업일지'!$F$4:$F$503,B125,'생산·작업일지'!$A$4:$A$503,"&lt;="&amp;A125))</f>
        <v/>
      </c>
      <c r="H125" s="12" t="n"/>
      <c r="I125" s="13" t="n"/>
      <c r="J125" s="11" t="n"/>
      <c r="K125" s="13" t="n"/>
      <c r="L125" s="13" t="n"/>
      <c r="M125" s="12" t="n"/>
      <c r="N125" s="15">
        <f>IF(B125="","",IF(COUNTIF(B$4:B125,B125)=1,MAX(N$3:N124)+1,""))</f>
        <v/>
      </c>
    </row>
    <row r="126">
      <c r="A126" s="11" t="n"/>
      <c r="B126" s="12" t="n"/>
      <c r="C126" s="13" t="n"/>
      <c r="D126" s="14" t="n"/>
      <c r="E126" s="14" t="n"/>
      <c r="F126" s="14">
        <f>IF(OR(A126="",B126=""),"",IF(COUNTIFS(A$4:A126,A126,B$4:B126,B126)&gt;1,"",SUMIFS('생산·작업일지'!$G$4:$G$503,'생산·작업일지'!$F$4:$F$503,B126,'생산·작업일지'!$A$4:$A$503,A126)))</f>
        <v/>
      </c>
      <c r="G126" s="14">
        <f>IF(OR(A126="",B126=""),"",SUMIFS($D$4:$D$503,$B$4:$B$503,B126,$A$4:$A$503,"&lt;="&amp;A126)+SUMIFS($E$4:$E$503,$B$4:$B$503,B126,$A$4:$A$503,"&lt;="&amp;A126)-SUMIFS('생산·작업일지'!$G$4:$G$503,'생산·작업일지'!$F$4:$F$503,B126,'생산·작업일지'!$A$4:$A$503,"&lt;="&amp;A126))</f>
        <v/>
      </c>
      <c r="H126" s="12" t="n"/>
      <c r="I126" s="13" t="n"/>
      <c r="J126" s="11" t="n"/>
      <c r="K126" s="13" t="n"/>
      <c r="L126" s="13" t="n"/>
      <c r="M126" s="12" t="n"/>
      <c r="N126" s="15">
        <f>IF(B126="","",IF(COUNTIF(B$4:B126,B126)=1,MAX(N$3:N125)+1,""))</f>
        <v/>
      </c>
    </row>
    <row r="127">
      <c r="A127" s="11" t="n"/>
      <c r="B127" s="12" t="n"/>
      <c r="C127" s="13" t="n"/>
      <c r="D127" s="14" t="n"/>
      <c r="E127" s="14" t="n"/>
      <c r="F127" s="14">
        <f>IF(OR(A127="",B127=""),"",IF(COUNTIFS(A$4:A127,A127,B$4:B127,B127)&gt;1,"",SUMIFS('생산·작업일지'!$G$4:$G$503,'생산·작업일지'!$F$4:$F$503,B127,'생산·작업일지'!$A$4:$A$503,A127)))</f>
        <v/>
      </c>
      <c r="G127" s="14">
        <f>IF(OR(A127="",B127=""),"",SUMIFS($D$4:$D$503,$B$4:$B$503,B127,$A$4:$A$503,"&lt;="&amp;A127)+SUMIFS($E$4:$E$503,$B$4:$B$503,B127,$A$4:$A$503,"&lt;="&amp;A127)-SUMIFS('생산·작업일지'!$G$4:$G$503,'생산·작업일지'!$F$4:$F$503,B127,'생산·작업일지'!$A$4:$A$503,"&lt;="&amp;A127))</f>
        <v/>
      </c>
      <c r="H127" s="12" t="n"/>
      <c r="I127" s="13" t="n"/>
      <c r="J127" s="11" t="n"/>
      <c r="K127" s="13" t="n"/>
      <c r="L127" s="13" t="n"/>
      <c r="M127" s="12" t="n"/>
      <c r="N127" s="15">
        <f>IF(B127="","",IF(COUNTIF(B$4:B127,B127)=1,MAX(N$3:N126)+1,""))</f>
        <v/>
      </c>
    </row>
    <row r="128">
      <c r="A128" s="11" t="n"/>
      <c r="B128" s="12" t="n"/>
      <c r="C128" s="13" t="n"/>
      <c r="D128" s="14" t="n"/>
      <c r="E128" s="14" t="n"/>
      <c r="F128" s="14">
        <f>IF(OR(A128="",B128=""),"",IF(COUNTIFS(A$4:A128,A128,B$4:B128,B128)&gt;1,"",SUMIFS('생산·작업일지'!$G$4:$G$503,'생산·작업일지'!$F$4:$F$503,B128,'생산·작업일지'!$A$4:$A$503,A128)))</f>
        <v/>
      </c>
      <c r="G128" s="14">
        <f>IF(OR(A128="",B128=""),"",SUMIFS($D$4:$D$503,$B$4:$B$503,B128,$A$4:$A$503,"&lt;="&amp;A128)+SUMIFS($E$4:$E$503,$B$4:$B$503,B128,$A$4:$A$503,"&lt;="&amp;A128)-SUMIFS('생산·작업일지'!$G$4:$G$503,'생산·작업일지'!$F$4:$F$503,B128,'생산·작업일지'!$A$4:$A$503,"&lt;="&amp;A128))</f>
        <v/>
      </c>
      <c r="H128" s="12" t="n"/>
      <c r="I128" s="13" t="n"/>
      <c r="J128" s="11" t="n"/>
      <c r="K128" s="13" t="n"/>
      <c r="L128" s="13" t="n"/>
      <c r="M128" s="12" t="n"/>
      <c r="N128" s="15">
        <f>IF(B128="","",IF(COUNTIF(B$4:B128,B128)=1,MAX(N$3:N127)+1,""))</f>
        <v/>
      </c>
    </row>
    <row r="129">
      <c r="A129" s="11" t="n"/>
      <c r="B129" s="12" t="n"/>
      <c r="C129" s="13" t="n"/>
      <c r="D129" s="14" t="n"/>
      <c r="E129" s="14" t="n"/>
      <c r="F129" s="14">
        <f>IF(OR(A129="",B129=""),"",IF(COUNTIFS(A$4:A129,A129,B$4:B129,B129)&gt;1,"",SUMIFS('생산·작업일지'!$G$4:$G$503,'생산·작업일지'!$F$4:$F$503,B129,'생산·작업일지'!$A$4:$A$503,A129)))</f>
        <v/>
      </c>
      <c r="G129" s="14">
        <f>IF(OR(A129="",B129=""),"",SUMIFS($D$4:$D$503,$B$4:$B$503,B129,$A$4:$A$503,"&lt;="&amp;A129)+SUMIFS($E$4:$E$503,$B$4:$B$503,B129,$A$4:$A$503,"&lt;="&amp;A129)-SUMIFS('생산·작업일지'!$G$4:$G$503,'생산·작업일지'!$F$4:$F$503,B129,'생산·작업일지'!$A$4:$A$503,"&lt;="&amp;A129))</f>
        <v/>
      </c>
      <c r="H129" s="12" t="n"/>
      <c r="I129" s="13" t="n"/>
      <c r="J129" s="11" t="n"/>
      <c r="K129" s="13" t="n"/>
      <c r="L129" s="13" t="n"/>
      <c r="M129" s="12" t="n"/>
      <c r="N129" s="15">
        <f>IF(B129="","",IF(COUNTIF(B$4:B129,B129)=1,MAX(N$3:N128)+1,""))</f>
        <v/>
      </c>
    </row>
    <row r="130">
      <c r="A130" s="11" t="n"/>
      <c r="B130" s="12" t="n"/>
      <c r="C130" s="13" t="n"/>
      <c r="D130" s="14" t="n"/>
      <c r="E130" s="14" t="n"/>
      <c r="F130" s="14">
        <f>IF(OR(A130="",B130=""),"",IF(COUNTIFS(A$4:A130,A130,B$4:B130,B130)&gt;1,"",SUMIFS('생산·작업일지'!$G$4:$G$503,'생산·작업일지'!$F$4:$F$503,B130,'생산·작업일지'!$A$4:$A$503,A130)))</f>
        <v/>
      </c>
      <c r="G130" s="14">
        <f>IF(OR(A130="",B130=""),"",SUMIFS($D$4:$D$503,$B$4:$B$503,B130,$A$4:$A$503,"&lt;="&amp;A130)+SUMIFS($E$4:$E$503,$B$4:$B$503,B130,$A$4:$A$503,"&lt;="&amp;A130)-SUMIFS('생산·작업일지'!$G$4:$G$503,'생산·작업일지'!$F$4:$F$503,B130,'생산·작업일지'!$A$4:$A$503,"&lt;="&amp;A130))</f>
        <v/>
      </c>
      <c r="H130" s="12" t="n"/>
      <c r="I130" s="13" t="n"/>
      <c r="J130" s="11" t="n"/>
      <c r="K130" s="13" t="n"/>
      <c r="L130" s="13" t="n"/>
      <c r="M130" s="12" t="n"/>
      <c r="N130" s="15">
        <f>IF(B130="","",IF(COUNTIF(B$4:B130,B130)=1,MAX(N$3:N129)+1,""))</f>
        <v/>
      </c>
    </row>
    <row r="131">
      <c r="A131" s="11" t="n"/>
      <c r="B131" s="12" t="n"/>
      <c r="C131" s="13" t="n"/>
      <c r="D131" s="14" t="n"/>
      <c r="E131" s="14" t="n"/>
      <c r="F131" s="14">
        <f>IF(OR(A131="",B131=""),"",IF(COUNTIFS(A$4:A131,A131,B$4:B131,B131)&gt;1,"",SUMIFS('생산·작업일지'!$G$4:$G$503,'생산·작업일지'!$F$4:$F$503,B131,'생산·작업일지'!$A$4:$A$503,A131)))</f>
        <v/>
      </c>
      <c r="G131" s="14">
        <f>IF(OR(A131="",B131=""),"",SUMIFS($D$4:$D$503,$B$4:$B$503,B131,$A$4:$A$503,"&lt;="&amp;A131)+SUMIFS($E$4:$E$503,$B$4:$B$503,B131,$A$4:$A$503,"&lt;="&amp;A131)-SUMIFS('생산·작업일지'!$G$4:$G$503,'생산·작업일지'!$F$4:$F$503,B131,'생산·작업일지'!$A$4:$A$503,"&lt;="&amp;A131))</f>
        <v/>
      </c>
      <c r="H131" s="12" t="n"/>
      <c r="I131" s="13" t="n"/>
      <c r="J131" s="11" t="n"/>
      <c r="K131" s="13" t="n"/>
      <c r="L131" s="13" t="n"/>
      <c r="M131" s="12" t="n"/>
      <c r="N131" s="15">
        <f>IF(B131="","",IF(COUNTIF(B$4:B131,B131)=1,MAX(N$3:N130)+1,""))</f>
        <v/>
      </c>
    </row>
    <row r="132">
      <c r="A132" s="11" t="n"/>
      <c r="B132" s="12" t="n"/>
      <c r="C132" s="13" t="n"/>
      <c r="D132" s="14" t="n"/>
      <c r="E132" s="14" t="n"/>
      <c r="F132" s="14">
        <f>IF(OR(A132="",B132=""),"",IF(COUNTIFS(A$4:A132,A132,B$4:B132,B132)&gt;1,"",SUMIFS('생산·작업일지'!$G$4:$G$503,'생산·작업일지'!$F$4:$F$503,B132,'생산·작업일지'!$A$4:$A$503,A132)))</f>
        <v/>
      </c>
      <c r="G132" s="14">
        <f>IF(OR(A132="",B132=""),"",SUMIFS($D$4:$D$503,$B$4:$B$503,B132,$A$4:$A$503,"&lt;="&amp;A132)+SUMIFS($E$4:$E$503,$B$4:$B$503,B132,$A$4:$A$503,"&lt;="&amp;A132)-SUMIFS('생산·작업일지'!$G$4:$G$503,'생산·작업일지'!$F$4:$F$503,B132,'생산·작업일지'!$A$4:$A$503,"&lt;="&amp;A132))</f>
        <v/>
      </c>
      <c r="H132" s="12" t="n"/>
      <c r="I132" s="13" t="n"/>
      <c r="J132" s="11" t="n"/>
      <c r="K132" s="13" t="n"/>
      <c r="L132" s="13" t="n"/>
      <c r="M132" s="12" t="n"/>
      <c r="N132" s="15">
        <f>IF(B132="","",IF(COUNTIF(B$4:B132,B132)=1,MAX(N$3:N131)+1,""))</f>
        <v/>
      </c>
    </row>
    <row r="133">
      <c r="A133" s="11" t="n"/>
      <c r="B133" s="12" t="n"/>
      <c r="C133" s="13" t="n"/>
      <c r="D133" s="14" t="n"/>
      <c r="E133" s="14" t="n"/>
      <c r="F133" s="14">
        <f>IF(OR(A133="",B133=""),"",IF(COUNTIFS(A$4:A133,A133,B$4:B133,B133)&gt;1,"",SUMIFS('생산·작업일지'!$G$4:$G$503,'생산·작업일지'!$F$4:$F$503,B133,'생산·작업일지'!$A$4:$A$503,A133)))</f>
        <v/>
      </c>
      <c r="G133" s="14">
        <f>IF(OR(A133="",B133=""),"",SUMIFS($D$4:$D$503,$B$4:$B$503,B133,$A$4:$A$503,"&lt;="&amp;A133)+SUMIFS($E$4:$E$503,$B$4:$B$503,B133,$A$4:$A$503,"&lt;="&amp;A133)-SUMIFS('생산·작업일지'!$G$4:$G$503,'생산·작업일지'!$F$4:$F$503,B133,'생산·작업일지'!$A$4:$A$503,"&lt;="&amp;A133))</f>
        <v/>
      </c>
      <c r="H133" s="12" t="n"/>
      <c r="I133" s="13" t="n"/>
      <c r="J133" s="11" t="n"/>
      <c r="K133" s="13" t="n"/>
      <c r="L133" s="13" t="n"/>
      <c r="M133" s="12" t="n"/>
      <c r="N133" s="15">
        <f>IF(B133="","",IF(COUNTIF(B$4:B133,B133)=1,MAX(N$3:N132)+1,""))</f>
        <v/>
      </c>
    </row>
    <row r="134">
      <c r="A134" s="11" t="n"/>
      <c r="B134" s="12" t="n"/>
      <c r="C134" s="13" t="n"/>
      <c r="D134" s="14" t="n"/>
      <c r="E134" s="14" t="n"/>
      <c r="F134" s="14">
        <f>IF(OR(A134="",B134=""),"",IF(COUNTIFS(A$4:A134,A134,B$4:B134,B134)&gt;1,"",SUMIFS('생산·작업일지'!$G$4:$G$503,'생산·작업일지'!$F$4:$F$503,B134,'생산·작업일지'!$A$4:$A$503,A134)))</f>
        <v/>
      </c>
      <c r="G134" s="14">
        <f>IF(OR(A134="",B134=""),"",SUMIFS($D$4:$D$503,$B$4:$B$503,B134,$A$4:$A$503,"&lt;="&amp;A134)+SUMIFS($E$4:$E$503,$B$4:$B$503,B134,$A$4:$A$503,"&lt;="&amp;A134)-SUMIFS('생산·작업일지'!$G$4:$G$503,'생산·작업일지'!$F$4:$F$503,B134,'생산·작업일지'!$A$4:$A$503,"&lt;="&amp;A134))</f>
        <v/>
      </c>
      <c r="H134" s="12" t="n"/>
      <c r="I134" s="13" t="n"/>
      <c r="J134" s="11" t="n"/>
      <c r="K134" s="13" t="n"/>
      <c r="L134" s="13" t="n"/>
      <c r="M134" s="12" t="n"/>
      <c r="N134" s="15">
        <f>IF(B134="","",IF(COUNTIF(B$4:B134,B134)=1,MAX(N$3:N133)+1,""))</f>
        <v/>
      </c>
    </row>
    <row r="135">
      <c r="A135" s="11" t="n"/>
      <c r="B135" s="12" t="n"/>
      <c r="C135" s="13" t="n"/>
      <c r="D135" s="14" t="n"/>
      <c r="E135" s="14" t="n"/>
      <c r="F135" s="14">
        <f>IF(OR(A135="",B135=""),"",IF(COUNTIFS(A$4:A135,A135,B$4:B135,B135)&gt;1,"",SUMIFS('생산·작업일지'!$G$4:$G$503,'생산·작업일지'!$F$4:$F$503,B135,'생산·작업일지'!$A$4:$A$503,A135)))</f>
        <v/>
      </c>
      <c r="G135" s="14">
        <f>IF(OR(A135="",B135=""),"",SUMIFS($D$4:$D$503,$B$4:$B$503,B135,$A$4:$A$503,"&lt;="&amp;A135)+SUMIFS($E$4:$E$503,$B$4:$B$503,B135,$A$4:$A$503,"&lt;="&amp;A135)-SUMIFS('생산·작업일지'!$G$4:$G$503,'생산·작업일지'!$F$4:$F$503,B135,'생산·작업일지'!$A$4:$A$503,"&lt;="&amp;A135))</f>
        <v/>
      </c>
      <c r="H135" s="12" t="n"/>
      <c r="I135" s="13" t="n"/>
      <c r="J135" s="11" t="n"/>
      <c r="K135" s="13" t="n"/>
      <c r="L135" s="13" t="n"/>
      <c r="M135" s="12" t="n"/>
      <c r="N135" s="15">
        <f>IF(B135="","",IF(COUNTIF(B$4:B135,B135)=1,MAX(N$3:N134)+1,""))</f>
        <v/>
      </c>
    </row>
    <row r="136">
      <c r="A136" s="11" t="n"/>
      <c r="B136" s="12" t="n"/>
      <c r="C136" s="13" t="n"/>
      <c r="D136" s="14" t="n"/>
      <c r="E136" s="14" t="n"/>
      <c r="F136" s="14">
        <f>IF(OR(A136="",B136=""),"",IF(COUNTIFS(A$4:A136,A136,B$4:B136,B136)&gt;1,"",SUMIFS('생산·작업일지'!$G$4:$G$503,'생산·작업일지'!$F$4:$F$503,B136,'생산·작업일지'!$A$4:$A$503,A136)))</f>
        <v/>
      </c>
      <c r="G136" s="14">
        <f>IF(OR(A136="",B136=""),"",SUMIFS($D$4:$D$503,$B$4:$B$503,B136,$A$4:$A$503,"&lt;="&amp;A136)+SUMIFS($E$4:$E$503,$B$4:$B$503,B136,$A$4:$A$503,"&lt;="&amp;A136)-SUMIFS('생산·작업일지'!$G$4:$G$503,'생산·작업일지'!$F$4:$F$503,B136,'생산·작업일지'!$A$4:$A$503,"&lt;="&amp;A136))</f>
        <v/>
      </c>
      <c r="H136" s="12" t="n"/>
      <c r="I136" s="13" t="n"/>
      <c r="J136" s="11" t="n"/>
      <c r="K136" s="13" t="n"/>
      <c r="L136" s="13" t="n"/>
      <c r="M136" s="12" t="n"/>
      <c r="N136" s="15">
        <f>IF(B136="","",IF(COUNTIF(B$4:B136,B136)=1,MAX(N$3:N135)+1,""))</f>
        <v/>
      </c>
    </row>
    <row r="137">
      <c r="A137" s="11" t="n"/>
      <c r="B137" s="12" t="n"/>
      <c r="C137" s="13" t="n"/>
      <c r="D137" s="14" t="n"/>
      <c r="E137" s="14" t="n"/>
      <c r="F137" s="14">
        <f>IF(OR(A137="",B137=""),"",IF(COUNTIFS(A$4:A137,A137,B$4:B137,B137)&gt;1,"",SUMIFS('생산·작업일지'!$G$4:$G$503,'생산·작업일지'!$F$4:$F$503,B137,'생산·작업일지'!$A$4:$A$503,A137)))</f>
        <v/>
      </c>
      <c r="G137" s="14">
        <f>IF(OR(A137="",B137=""),"",SUMIFS($D$4:$D$503,$B$4:$B$503,B137,$A$4:$A$503,"&lt;="&amp;A137)+SUMIFS($E$4:$E$503,$B$4:$B$503,B137,$A$4:$A$503,"&lt;="&amp;A137)-SUMIFS('생산·작업일지'!$G$4:$G$503,'생산·작업일지'!$F$4:$F$503,B137,'생산·작업일지'!$A$4:$A$503,"&lt;="&amp;A137))</f>
        <v/>
      </c>
      <c r="H137" s="12" t="n"/>
      <c r="I137" s="13" t="n"/>
      <c r="J137" s="11" t="n"/>
      <c r="K137" s="13" t="n"/>
      <c r="L137" s="13" t="n"/>
      <c r="M137" s="12" t="n"/>
      <c r="N137" s="15">
        <f>IF(B137="","",IF(COUNTIF(B$4:B137,B137)=1,MAX(N$3:N136)+1,""))</f>
        <v/>
      </c>
    </row>
    <row r="138">
      <c r="A138" s="11" t="n"/>
      <c r="B138" s="12" t="n"/>
      <c r="C138" s="13" t="n"/>
      <c r="D138" s="14" t="n"/>
      <c r="E138" s="14" t="n"/>
      <c r="F138" s="14">
        <f>IF(OR(A138="",B138=""),"",IF(COUNTIFS(A$4:A138,A138,B$4:B138,B138)&gt;1,"",SUMIFS('생산·작업일지'!$G$4:$G$503,'생산·작업일지'!$F$4:$F$503,B138,'생산·작업일지'!$A$4:$A$503,A138)))</f>
        <v/>
      </c>
      <c r="G138" s="14">
        <f>IF(OR(A138="",B138=""),"",SUMIFS($D$4:$D$503,$B$4:$B$503,B138,$A$4:$A$503,"&lt;="&amp;A138)+SUMIFS($E$4:$E$503,$B$4:$B$503,B138,$A$4:$A$503,"&lt;="&amp;A138)-SUMIFS('생산·작업일지'!$G$4:$G$503,'생산·작업일지'!$F$4:$F$503,B138,'생산·작업일지'!$A$4:$A$503,"&lt;="&amp;A138))</f>
        <v/>
      </c>
      <c r="H138" s="12" t="n"/>
      <c r="I138" s="13" t="n"/>
      <c r="J138" s="11" t="n"/>
      <c r="K138" s="13" t="n"/>
      <c r="L138" s="13" t="n"/>
      <c r="M138" s="12" t="n"/>
      <c r="N138" s="15">
        <f>IF(B138="","",IF(COUNTIF(B$4:B138,B138)=1,MAX(N$3:N137)+1,""))</f>
        <v/>
      </c>
    </row>
    <row r="139">
      <c r="A139" s="11" t="n"/>
      <c r="B139" s="12" t="n"/>
      <c r="C139" s="13" t="n"/>
      <c r="D139" s="14" t="n"/>
      <c r="E139" s="14" t="n"/>
      <c r="F139" s="14">
        <f>IF(OR(A139="",B139=""),"",IF(COUNTIFS(A$4:A139,A139,B$4:B139,B139)&gt;1,"",SUMIFS('생산·작업일지'!$G$4:$G$503,'생산·작업일지'!$F$4:$F$503,B139,'생산·작업일지'!$A$4:$A$503,A139)))</f>
        <v/>
      </c>
      <c r="G139" s="14">
        <f>IF(OR(A139="",B139=""),"",SUMIFS($D$4:$D$503,$B$4:$B$503,B139,$A$4:$A$503,"&lt;="&amp;A139)+SUMIFS($E$4:$E$503,$B$4:$B$503,B139,$A$4:$A$503,"&lt;="&amp;A139)-SUMIFS('생산·작업일지'!$G$4:$G$503,'생산·작업일지'!$F$4:$F$503,B139,'생산·작업일지'!$A$4:$A$503,"&lt;="&amp;A139))</f>
        <v/>
      </c>
      <c r="H139" s="12" t="n"/>
      <c r="I139" s="13" t="n"/>
      <c r="J139" s="11" t="n"/>
      <c r="K139" s="13" t="n"/>
      <c r="L139" s="13" t="n"/>
      <c r="M139" s="12" t="n"/>
      <c r="N139" s="15">
        <f>IF(B139="","",IF(COUNTIF(B$4:B139,B139)=1,MAX(N$3:N138)+1,""))</f>
        <v/>
      </c>
    </row>
    <row r="140">
      <c r="A140" s="11" t="n"/>
      <c r="B140" s="12" t="n"/>
      <c r="C140" s="13" t="n"/>
      <c r="D140" s="14" t="n"/>
      <c r="E140" s="14" t="n"/>
      <c r="F140" s="14">
        <f>IF(OR(A140="",B140=""),"",IF(COUNTIFS(A$4:A140,A140,B$4:B140,B140)&gt;1,"",SUMIFS('생산·작업일지'!$G$4:$G$503,'생산·작업일지'!$F$4:$F$503,B140,'생산·작업일지'!$A$4:$A$503,A140)))</f>
        <v/>
      </c>
      <c r="G140" s="14">
        <f>IF(OR(A140="",B140=""),"",SUMIFS($D$4:$D$503,$B$4:$B$503,B140,$A$4:$A$503,"&lt;="&amp;A140)+SUMIFS($E$4:$E$503,$B$4:$B$503,B140,$A$4:$A$503,"&lt;="&amp;A140)-SUMIFS('생산·작업일지'!$G$4:$G$503,'생산·작업일지'!$F$4:$F$503,B140,'생산·작업일지'!$A$4:$A$503,"&lt;="&amp;A140))</f>
        <v/>
      </c>
      <c r="H140" s="12" t="n"/>
      <c r="I140" s="13" t="n"/>
      <c r="J140" s="11" t="n"/>
      <c r="K140" s="13" t="n"/>
      <c r="L140" s="13" t="n"/>
      <c r="M140" s="12" t="n"/>
      <c r="N140" s="15">
        <f>IF(B140="","",IF(COUNTIF(B$4:B140,B140)=1,MAX(N$3:N139)+1,""))</f>
        <v/>
      </c>
    </row>
    <row r="141">
      <c r="A141" s="11" t="n"/>
      <c r="B141" s="12" t="n"/>
      <c r="C141" s="13" t="n"/>
      <c r="D141" s="14" t="n"/>
      <c r="E141" s="14" t="n"/>
      <c r="F141" s="14">
        <f>IF(OR(A141="",B141=""),"",IF(COUNTIFS(A$4:A141,A141,B$4:B141,B141)&gt;1,"",SUMIFS('생산·작업일지'!$G$4:$G$503,'생산·작업일지'!$F$4:$F$503,B141,'생산·작업일지'!$A$4:$A$503,A141)))</f>
        <v/>
      </c>
      <c r="G141" s="14">
        <f>IF(OR(A141="",B141=""),"",SUMIFS($D$4:$D$503,$B$4:$B$503,B141,$A$4:$A$503,"&lt;="&amp;A141)+SUMIFS($E$4:$E$503,$B$4:$B$503,B141,$A$4:$A$503,"&lt;="&amp;A141)-SUMIFS('생산·작업일지'!$G$4:$G$503,'생산·작업일지'!$F$4:$F$503,B141,'생산·작업일지'!$A$4:$A$503,"&lt;="&amp;A141))</f>
        <v/>
      </c>
      <c r="H141" s="12" t="n"/>
      <c r="I141" s="13" t="n"/>
      <c r="J141" s="11" t="n"/>
      <c r="K141" s="13" t="n"/>
      <c r="L141" s="13" t="n"/>
      <c r="M141" s="12" t="n"/>
      <c r="N141" s="15">
        <f>IF(B141="","",IF(COUNTIF(B$4:B141,B141)=1,MAX(N$3:N140)+1,""))</f>
        <v/>
      </c>
    </row>
    <row r="142">
      <c r="A142" s="11" t="n"/>
      <c r="B142" s="12" t="n"/>
      <c r="C142" s="13" t="n"/>
      <c r="D142" s="14" t="n"/>
      <c r="E142" s="14" t="n"/>
      <c r="F142" s="14">
        <f>IF(OR(A142="",B142=""),"",IF(COUNTIFS(A$4:A142,A142,B$4:B142,B142)&gt;1,"",SUMIFS('생산·작업일지'!$G$4:$G$503,'생산·작업일지'!$F$4:$F$503,B142,'생산·작업일지'!$A$4:$A$503,A142)))</f>
        <v/>
      </c>
      <c r="G142" s="14">
        <f>IF(OR(A142="",B142=""),"",SUMIFS($D$4:$D$503,$B$4:$B$503,B142,$A$4:$A$503,"&lt;="&amp;A142)+SUMIFS($E$4:$E$503,$B$4:$B$503,B142,$A$4:$A$503,"&lt;="&amp;A142)-SUMIFS('생산·작업일지'!$G$4:$G$503,'생산·작업일지'!$F$4:$F$503,B142,'생산·작업일지'!$A$4:$A$503,"&lt;="&amp;A142))</f>
        <v/>
      </c>
      <c r="H142" s="12" t="n"/>
      <c r="I142" s="13" t="n"/>
      <c r="J142" s="11" t="n"/>
      <c r="K142" s="13" t="n"/>
      <c r="L142" s="13" t="n"/>
      <c r="M142" s="12" t="n"/>
      <c r="N142" s="15">
        <f>IF(B142="","",IF(COUNTIF(B$4:B142,B142)=1,MAX(N$3:N141)+1,""))</f>
        <v/>
      </c>
    </row>
    <row r="143">
      <c r="A143" s="11" t="n"/>
      <c r="B143" s="12" t="n"/>
      <c r="C143" s="13" t="n"/>
      <c r="D143" s="14" t="n"/>
      <c r="E143" s="14" t="n"/>
      <c r="F143" s="14">
        <f>IF(OR(A143="",B143=""),"",IF(COUNTIFS(A$4:A143,A143,B$4:B143,B143)&gt;1,"",SUMIFS('생산·작업일지'!$G$4:$G$503,'생산·작업일지'!$F$4:$F$503,B143,'생산·작업일지'!$A$4:$A$503,A143)))</f>
        <v/>
      </c>
      <c r="G143" s="14">
        <f>IF(OR(A143="",B143=""),"",SUMIFS($D$4:$D$503,$B$4:$B$503,B143,$A$4:$A$503,"&lt;="&amp;A143)+SUMIFS($E$4:$E$503,$B$4:$B$503,B143,$A$4:$A$503,"&lt;="&amp;A143)-SUMIFS('생산·작업일지'!$G$4:$G$503,'생산·작업일지'!$F$4:$F$503,B143,'생산·작업일지'!$A$4:$A$503,"&lt;="&amp;A143))</f>
        <v/>
      </c>
      <c r="H143" s="12" t="n"/>
      <c r="I143" s="13" t="n"/>
      <c r="J143" s="11" t="n"/>
      <c r="K143" s="13" t="n"/>
      <c r="L143" s="13" t="n"/>
      <c r="M143" s="12" t="n"/>
      <c r="N143" s="15">
        <f>IF(B143="","",IF(COUNTIF(B$4:B143,B143)=1,MAX(N$3:N142)+1,""))</f>
        <v/>
      </c>
    </row>
    <row r="144">
      <c r="A144" s="11" t="n"/>
      <c r="B144" s="12" t="n"/>
      <c r="C144" s="13" t="n"/>
      <c r="D144" s="14" t="n"/>
      <c r="E144" s="14" t="n"/>
      <c r="F144" s="14">
        <f>IF(OR(A144="",B144=""),"",IF(COUNTIFS(A$4:A144,A144,B$4:B144,B144)&gt;1,"",SUMIFS('생산·작업일지'!$G$4:$G$503,'생산·작업일지'!$F$4:$F$503,B144,'생산·작업일지'!$A$4:$A$503,A144)))</f>
        <v/>
      </c>
      <c r="G144" s="14">
        <f>IF(OR(A144="",B144=""),"",SUMIFS($D$4:$D$503,$B$4:$B$503,B144,$A$4:$A$503,"&lt;="&amp;A144)+SUMIFS($E$4:$E$503,$B$4:$B$503,B144,$A$4:$A$503,"&lt;="&amp;A144)-SUMIFS('생산·작업일지'!$G$4:$G$503,'생산·작업일지'!$F$4:$F$503,B144,'생산·작업일지'!$A$4:$A$503,"&lt;="&amp;A144))</f>
        <v/>
      </c>
      <c r="H144" s="12" t="n"/>
      <c r="I144" s="13" t="n"/>
      <c r="J144" s="11" t="n"/>
      <c r="K144" s="13" t="n"/>
      <c r="L144" s="13" t="n"/>
      <c r="M144" s="12" t="n"/>
      <c r="N144" s="15">
        <f>IF(B144="","",IF(COUNTIF(B$4:B144,B144)=1,MAX(N$3:N143)+1,""))</f>
        <v/>
      </c>
    </row>
    <row r="145">
      <c r="A145" s="11" t="n"/>
      <c r="B145" s="12" t="n"/>
      <c r="C145" s="13" t="n"/>
      <c r="D145" s="14" t="n"/>
      <c r="E145" s="14" t="n"/>
      <c r="F145" s="14">
        <f>IF(OR(A145="",B145=""),"",IF(COUNTIFS(A$4:A145,A145,B$4:B145,B145)&gt;1,"",SUMIFS('생산·작업일지'!$G$4:$G$503,'생산·작업일지'!$F$4:$F$503,B145,'생산·작업일지'!$A$4:$A$503,A145)))</f>
        <v/>
      </c>
      <c r="G145" s="14">
        <f>IF(OR(A145="",B145=""),"",SUMIFS($D$4:$D$503,$B$4:$B$503,B145,$A$4:$A$503,"&lt;="&amp;A145)+SUMIFS($E$4:$E$503,$B$4:$B$503,B145,$A$4:$A$503,"&lt;="&amp;A145)-SUMIFS('생산·작업일지'!$G$4:$G$503,'생산·작업일지'!$F$4:$F$503,B145,'생산·작업일지'!$A$4:$A$503,"&lt;="&amp;A145))</f>
        <v/>
      </c>
      <c r="H145" s="12" t="n"/>
      <c r="I145" s="13" t="n"/>
      <c r="J145" s="11" t="n"/>
      <c r="K145" s="13" t="n"/>
      <c r="L145" s="13" t="n"/>
      <c r="M145" s="12" t="n"/>
      <c r="N145" s="15">
        <f>IF(B145="","",IF(COUNTIF(B$4:B145,B145)=1,MAX(N$3:N144)+1,""))</f>
        <v/>
      </c>
    </row>
    <row r="146">
      <c r="A146" s="11" t="n"/>
      <c r="B146" s="12" t="n"/>
      <c r="C146" s="13" t="n"/>
      <c r="D146" s="14" t="n"/>
      <c r="E146" s="14" t="n"/>
      <c r="F146" s="14">
        <f>IF(OR(A146="",B146=""),"",IF(COUNTIFS(A$4:A146,A146,B$4:B146,B146)&gt;1,"",SUMIFS('생산·작업일지'!$G$4:$G$503,'생산·작업일지'!$F$4:$F$503,B146,'생산·작업일지'!$A$4:$A$503,A146)))</f>
        <v/>
      </c>
      <c r="G146" s="14">
        <f>IF(OR(A146="",B146=""),"",SUMIFS($D$4:$D$503,$B$4:$B$503,B146,$A$4:$A$503,"&lt;="&amp;A146)+SUMIFS($E$4:$E$503,$B$4:$B$503,B146,$A$4:$A$503,"&lt;="&amp;A146)-SUMIFS('생산·작업일지'!$G$4:$G$503,'생산·작업일지'!$F$4:$F$503,B146,'생산·작업일지'!$A$4:$A$503,"&lt;="&amp;A146))</f>
        <v/>
      </c>
      <c r="H146" s="12" t="n"/>
      <c r="I146" s="13" t="n"/>
      <c r="J146" s="11" t="n"/>
      <c r="K146" s="13" t="n"/>
      <c r="L146" s="13" t="n"/>
      <c r="M146" s="12" t="n"/>
      <c r="N146" s="15">
        <f>IF(B146="","",IF(COUNTIF(B$4:B146,B146)=1,MAX(N$3:N145)+1,""))</f>
        <v/>
      </c>
    </row>
    <row r="147">
      <c r="A147" s="11" t="n"/>
      <c r="B147" s="12" t="n"/>
      <c r="C147" s="13" t="n"/>
      <c r="D147" s="14" t="n"/>
      <c r="E147" s="14" t="n"/>
      <c r="F147" s="14">
        <f>IF(OR(A147="",B147=""),"",IF(COUNTIFS(A$4:A147,A147,B$4:B147,B147)&gt;1,"",SUMIFS('생산·작업일지'!$G$4:$G$503,'생산·작업일지'!$F$4:$F$503,B147,'생산·작업일지'!$A$4:$A$503,A147)))</f>
        <v/>
      </c>
      <c r="G147" s="14">
        <f>IF(OR(A147="",B147=""),"",SUMIFS($D$4:$D$503,$B$4:$B$503,B147,$A$4:$A$503,"&lt;="&amp;A147)+SUMIFS($E$4:$E$503,$B$4:$B$503,B147,$A$4:$A$503,"&lt;="&amp;A147)-SUMIFS('생산·작업일지'!$G$4:$G$503,'생산·작업일지'!$F$4:$F$503,B147,'생산·작업일지'!$A$4:$A$503,"&lt;="&amp;A147))</f>
        <v/>
      </c>
      <c r="H147" s="12" t="n"/>
      <c r="I147" s="13" t="n"/>
      <c r="J147" s="11" t="n"/>
      <c r="K147" s="13" t="n"/>
      <c r="L147" s="13" t="n"/>
      <c r="M147" s="12" t="n"/>
      <c r="N147" s="15">
        <f>IF(B147="","",IF(COUNTIF(B$4:B147,B147)=1,MAX(N$3:N146)+1,""))</f>
        <v/>
      </c>
    </row>
    <row r="148">
      <c r="A148" s="11" t="n"/>
      <c r="B148" s="12" t="n"/>
      <c r="C148" s="13" t="n"/>
      <c r="D148" s="14" t="n"/>
      <c r="E148" s="14" t="n"/>
      <c r="F148" s="14">
        <f>IF(OR(A148="",B148=""),"",IF(COUNTIFS(A$4:A148,A148,B$4:B148,B148)&gt;1,"",SUMIFS('생산·작업일지'!$G$4:$G$503,'생산·작업일지'!$F$4:$F$503,B148,'생산·작업일지'!$A$4:$A$503,A148)))</f>
        <v/>
      </c>
      <c r="G148" s="14">
        <f>IF(OR(A148="",B148=""),"",SUMIFS($D$4:$D$503,$B$4:$B$503,B148,$A$4:$A$503,"&lt;="&amp;A148)+SUMIFS($E$4:$E$503,$B$4:$B$503,B148,$A$4:$A$503,"&lt;="&amp;A148)-SUMIFS('생산·작업일지'!$G$4:$G$503,'생산·작업일지'!$F$4:$F$503,B148,'생산·작업일지'!$A$4:$A$503,"&lt;="&amp;A148))</f>
        <v/>
      </c>
      <c r="H148" s="12" t="n"/>
      <c r="I148" s="13" t="n"/>
      <c r="J148" s="11" t="n"/>
      <c r="K148" s="13" t="n"/>
      <c r="L148" s="13" t="n"/>
      <c r="M148" s="12" t="n"/>
      <c r="N148" s="15">
        <f>IF(B148="","",IF(COUNTIF(B$4:B148,B148)=1,MAX(N$3:N147)+1,""))</f>
        <v/>
      </c>
    </row>
    <row r="149">
      <c r="A149" s="11" t="n"/>
      <c r="B149" s="12" t="n"/>
      <c r="C149" s="13" t="n"/>
      <c r="D149" s="14" t="n"/>
      <c r="E149" s="14" t="n"/>
      <c r="F149" s="14">
        <f>IF(OR(A149="",B149=""),"",IF(COUNTIFS(A$4:A149,A149,B$4:B149,B149)&gt;1,"",SUMIFS('생산·작업일지'!$G$4:$G$503,'생산·작업일지'!$F$4:$F$503,B149,'생산·작업일지'!$A$4:$A$503,A149)))</f>
        <v/>
      </c>
      <c r="G149" s="14">
        <f>IF(OR(A149="",B149=""),"",SUMIFS($D$4:$D$503,$B$4:$B$503,B149,$A$4:$A$503,"&lt;="&amp;A149)+SUMIFS($E$4:$E$503,$B$4:$B$503,B149,$A$4:$A$503,"&lt;="&amp;A149)-SUMIFS('생산·작업일지'!$G$4:$G$503,'생산·작업일지'!$F$4:$F$503,B149,'생산·작업일지'!$A$4:$A$503,"&lt;="&amp;A149))</f>
        <v/>
      </c>
      <c r="H149" s="12" t="n"/>
      <c r="I149" s="13" t="n"/>
      <c r="J149" s="11" t="n"/>
      <c r="K149" s="13" t="n"/>
      <c r="L149" s="13" t="n"/>
      <c r="M149" s="12" t="n"/>
      <c r="N149" s="15">
        <f>IF(B149="","",IF(COUNTIF(B$4:B149,B149)=1,MAX(N$3:N148)+1,""))</f>
        <v/>
      </c>
    </row>
    <row r="150">
      <c r="A150" s="11" t="n"/>
      <c r="B150" s="12" t="n"/>
      <c r="C150" s="13" t="n"/>
      <c r="D150" s="14" t="n"/>
      <c r="E150" s="14" t="n"/>
      <c r="F150" s="14">
        <f>IF(OR(A150="",B150=""),"",IF(COUNTIFS(A$4:A150,A150,B$4:B150,B150)&gt;1,"",SUMIFS('생산·작업일지'!$G$4:$G$503,'생산·작업일지'!$F$4:$F$503,B150,'생산·작업일지'!$A$4:$A$503,A150)))</f>
        <v/>
      </c>
      <c r="G150" s="14">
        <f>IF(OR(A150="",B150=""),"",SUMIFS($D$4:$D$503,$B$4:$B$503,B150,$A$4:$A$503,"&lt;="&amp;A150)+SUMIFS($E$4:$E$503,$B$4:$B$503,B150,$A$4:$A$503,"&lt;="&amp;A150)-SUMIFS('생산·작업일지'!$G$4:$G$503,'생산·작업일지'!$F$4:$F$503,B150,'생산·작업일지'!$A$4:$A$503,"&lt;="&amp;A150))</f>
        <v/>
      </c>
      <c r="H150" s="12" t="n"/>
      <c r="I150" s="13" t="n"/>
      <c r="J150" s="11" t="n"/>
      <c r="K150" s="13" t="n"/>
      <c r="L150" s="13" t="n"/>
      <c r="M150" s="12" t="n"/>
      <c r="N150" s="15">
        <f>IF(B150="","",IF(COUNTIF(B$4:B150,B150)=1,MAX(N$3:N149)+1,""))</f>
        <v/>
      </c>
    </row>
    <row r="151">
      <c r="A151" s="11" t="n"/>
      <c r="B151" s="12" t="n"/>
      <c r="C151" s="13" t="n"/>
      <c r="D151" s="14" t="n"/>
      <c r="E151" s="14" t="n"/>
      <c r="F151" s="14">
        <f>IF(OR(A151="",B151=""),"",IF(COUNTIFS(A$4:A151,A151,B$4:B151,B151)&gt;1,"",SUMIFS('생산·작업일지'!$G$4:$G$503,'생산·작업일지'!$F$4:$F$503,B151,'생산·작업일지'!$A$4:$A$503,A151)))</f>
        <v/>
      </c>
      <c r="G151" s="14">
        <f>IF(OR(A151="",B151=""),"",SUMIFS($D$4:$D$503,$B$4:$B$503,B151,$A$4:$A$503,"&lt;="&amp;A151)+SUMIFS($E$4:$E$503,$B$4:$B$503,B151,$A$4:$A$503,"&lt;="&amp;A151)-SUMIFS('생산·작업일지'!$G$4:$G$503,'생산·작업일지'!$F$4:$F$503,B151,'생산·작업일지'!$A$4:$A$503,"&lt;="&amp;A151))</f>
        <v/>
      </c>
      <c r="H151" s="12" t="n"/>
      <c r="I151" s="13" t="n"/>
      <c r="J151" s="11" t="n"/>
      <c r="K151" s="13" t="n"/>
      <c r="L151" s="13" t="n"/>
      <c r="M151" s="12" t="n"/>
      <c r="N151" s="15">
        <f>IF(B151="","",IF(COUNTIF(B$4:B151,B151)=1,MAX(N$3:N150)+1,""))</f>
        <v/>
      </c>
    </row>
    <row r="152">
      <c r="A152" s="11" t="n"/>
      <c r="B152" s="12" t="n"/>
      <c r="C152" s="13" t="n"/>
      <c r="D152" s="14" t="n"/>
      <c r="E152" s="14" t="n"/>
      <c r="F152" s="14">
        <f>IF(OR(A152="",B152=""),"",IF(COUNTIFS(A$4:A152,A152,B$4:B152,B152)&gt;1,"",SUMIFS('생산·작업일지'!$G$4:$G$503,'생산·작업일지'!$F$4:$F$503,B152,'생산·작업일지'!$A$4:$A$503,A152)))</f>
        <v/>
      </c>
      <c r="G152" s="14">
        <f>IF(OR(A152="",B152=""),"",SUMIFS($D$4:$D$503,$B$4:$B$503,B152,$A$4:$A$503,"&lt;="&amp;A152)+SUMIFS($E$4:$E$503,$B$4:$B$503,B152,$A$4:$A$503,"&lt;="&amp;A152)-SUMIFS('생산·작업일지'!$G$4:$G$503,'생산·작업일지'!$F$4:$F$503,B152,'생산·작업일지'!$A$4:$A$503,"&lt;="&amp;A152))</f>
        <v/>
      </c>
      <c r="H152" s="12" t="n"/>
      <c r="I152" s="13" t="n"/>
      <c r="J152" s="11" t="n"/>
      <c r="K152" s="13" t="n"/>
      <c r="L152" s="13" t="n"/>
      <c r="M152" s="12" t="n"/>
      <c r="N152" s="15">
        <f>IF(B152="","",IF(COUNTIF(B$4:B152,B152)=1,MAX(N$3:N151)+1,""))</f>
        <v/>
      </c>
    </row>
    <row r="153">
      <c r="A153" s="11" t="n"/>
      <c r="B153" s="12" t="n"/>
      <c r="C153" s="13" t="n"/>
      <c r="D153" s="14" t="n"/>
      <c r="E153" s="14" t="n"/>
      <c r="F153" s="14">
        <f>IF(OR(A153="",B153=""),"",IF(COUNTIFS(A$4:A153,A153,B$4:B153,B153)&gt;1,"",SUMIFS('생산·작업일지'!$G$4:$G$503,'생산·작업일지'!$F$4:$F$503,B153,'생산·작업일지'!$A$4:$A$503,A153)))</f>
        <v/>
      </c>
      <c r="G153" s="14">
        <f>IF(OR(A153="",B153=""),"",SUMIFS($D$4:$D$503,$B$4:$B$503,B153,$A$4:$A$503,"&lt;="&amp;A153)+SUMIFS($E$4:$E$503,$B$4:$B$503,B153,$A$4:$A$503,"&lt;="&amp;A153)-SUMIFS('생산·작업일지'!$G$4:$G$503,'생산·작업일지'!$F$4:$F$503,B153,'생산·작업일지'!$A$4:$A$503,"&lt;="&amp;A153))</f>
        <v/>
      </c>
      <c r="H153" s="12" t="n"/>
      <c r="I153" s="13" t="n"/>
      <c r="J153" s="11" t="n"/>
      <c r="K153" s="13" t="n"/>
      <c r="L153" s="13" t="n"/>
      <c r="M153" s="12" t="n"/>
      <c r="N153" s="15">
        <f>IF(B153="","",IF(COUNTIF(B$4:B153,B153)=1,MAX(N$3:N152)+1,""))</f>
        <v/>
      </c>
    </row>
    <row r="154">
      <c r="A154" s="11" t="n"/>
      <c r="B154" s="12" t="n"/>
      <c r="C154" s="13" t="n"/>
      <c r="D154" s="14" t="n"/>
      <c r="E154" s="14" t="n"/>
      <c r="F154" s="14">
        <f>IF(OR(A154="",B154=""),"",IF(COUNTIFS(A$4:A154,A154,B$4:B154,B154)&gt;1,"",SUMIFS('생산·작업일지'!$G$4:$G$503,'생산·작업일지'!$F$4:$F$503,B154,'생산·작업일지'!$A$4:$A$503,A154)))</f>
        <v/>
      </c>
      <c r="G154" s="14">
        <f>IF(OR(A154="",B154=""),"",SUMIFS($D$4:$D$503,$B$4:$B$503,B154,$A$4:$A$503,"&lt;="&amp;A154)+SUMIFS($E$4:$E$503,$B$4:$B$503,B154,$A$4:$A$503,"&lt;="&amp;A154)-SUMIFS('생산·작업일지'!$G$4:$G$503,'생산·작업일지'!$F$4:$F$503,B154,'생산·작업일지'!$A$4:$A$503,"&lt;="&amp;A154))</f>
        <v/>
      </c>
      <c r="H154" s="12" t="n"/>
      <c r="I154" s="13" t="n"/>
      <c r="J154" s="11" t="n"/>
      <c r="K154" s="13" t="n"/>
      <c r="L154" s="13" t="n"/>
      <c r="M154" s="12" t="n"/>
      <c r="N154" s="15">
        <f>IF(B154="","",IF(COUNTIF(B$4:B154,B154)=1,MAX(N$3:N153)+1,""))</f>
        <v/>
      </c>
    </row>
    <row r="155">
      <c r="A155" s="11" t="n"/>
      <c r="B155" s="12" t="n"/>
      <c r="C155" s="13" t="n"/>
      <c r="D155" s="14" t="n"/>
      <c r="E155" s="14" t="n"/>
      <c r="F155" s="14">
        <f>IF(OR(A155="",B155=""),"",IF(COUNTIFS(A$4:A155,A155,B$4:B155,B155)&gt;1,"",SUMIFS('생산·작업일지'!$G$4:$G$503,'생산·작업일지'!$F$4:$F$503,B155,'생산·작업일지'!$A$4:$A$503,A155)))</f>
        <v/>
      </c>
      <c r="G155" s="14">
        <f>IF(OR(A155="",B155=""),"",SUMIFS($D$4:$D$503,$B$4:$B$503,B155,$A$4:$A$503,"&lt;="&amp;A155)+SUMIFS($E$4:$E$503,$B$4:$B$503,B155,$A$4:$A$503,"&lt;="&amp;A155)-SUMIFS('생산·작업일지'!$G$4:$G$503,'생산·작업일지'!$F$4:$F$503,B155,'생산·작업일지'!$A$4:$A$503,"&lt;="&amp;A155))</f>
        <v/>
      </c>
      <c r="H155" s="12" t="n"/>
      <c r="I155" s="13" t="n"/>
      <c r="J155" s="11" t="n"/>
      <c r="K155" s="13" t="n"/>
      <c r="L155" s="13" t="n"/>
      <c r="M155" s="12" t="n"/>
      <c r="N155" s="15">
        <f>IF(B155="","",IF(COUNTIF(B$4:B155,B155)=1,MAX(N$3:N154)+1,""))</f>
        <v/>
      </c>
    </row>
    <row r="156">
      <c r="A156" s="11" t="n"/>
      <c r="B156" s="12" t="n"/>
      <c r="C156" s="13" t="n"/>
      <c r="D156" s="14" t="n"/>
      <c r="E156" s="14" t="n"/>
      <c r="F156" s="14">
        <f>IF(OR(A156="",B156=""),"",IF(COUNTIFS(A$4:A156,A156,B$4:B156,B156)&gt;1,"",SUMIFS('생산·작업일지'!$G$4:$G$503,'생산·작업일지'!$F$4:$F$503,B156,'생산·작업일지'!$A$4:$A$503,A156)))</f>
        <v/>
      </c>
      <c r="G156" s="14">
        <f>IF(OR(A156="",B156=""),"",SUMIFS($D$4:$D$503,$B$4:$B$503,B156,$A$4:$A$503,"&lt;="&amp;A156)+SUMIFS($E$4:$E$503,$B$4:$B$503,B156,$A$4:$A$503,"&lt;="&amp;A156)-SUMIFS('생산·작업일지'!$G$4:$G$503,'생산·작업일지'!$F$4:$F$503,B156,'생산·작업일지'!$A$4:$A$503,"&lt;="&amp;A156))</f>
        <v/>
      </c>
      <c r="H156" s="12" t="n"/>
      <c r="I156" s="13" t="n"/>
      <c r="J156" s="11" t="n"/>
      <c r="K156" s="13" t="n"/>
      <c r="L156" s="13" t="n"/>
      <c r="M156" s="12" t="n"/>
      <c r="N156" s="15">
        <f>IF(B156="","",IF(COUNTIF(B$4:B156,B156)=1,MAX(N$3:N155)+1,""))</f>
        <v/>
      </c>
    </row>
    <row r="157">
      <c r="A157" s="11" t="n"/>
      <c r="B157" s="12" t="n"/>
      <c r="C157" s="13" t="n"/>
      <c r="D157" s="14" t="n"/>
      <c r="E157" s="14" t="n"/>
      <c r="F157" s="14">
        <f>IF(OR(A157="",B157=""),"",IF(COUNTIFS(A$4:A157,A157,B$4:B157,B157)&gt;1,"",SUMIFS('생산·작업일지'!$G$4:$G$503,'생산·작업일지'!$F$4:$F$503,B157,'생산·작업일지'!$A$4:$A$503,A157)))</f>
        <v/>
      </c>
      <c r="G157" s="14">
        <f>IF(OR(A157="",B157=""),"",SUMIFS($D$4:$D$503,$B$4:$B$503,B157,$A$4:$A$503,"&lt;="&amp;A157)+SUMIFS($E$4:$E$503,$B$4:$B$503,B157,$A$4:$A$503,"&lt;="&amp;A157)-SUMIFS('생산·작업일지'!$G$4:$G$503,'생산·작업일지'!$F$4:$F$503,B157,'생산·작업일지'!$A$4:$A$503,"&lt;="&amp;A157))</f>
        <v/>
      </c>
      <c r="H157" s="12" t="n"/>
      <c r="I157" s="13" t="n"/>
      <c r="J157" s="11" t="n"/>
      <c r="K157" s="13" t="n"/>
      <c r="L157" s="13" t="n"/>
      <c r="M157" s="12" t="n"/>
      <c r="N157" s="15">
        <f>IF(B157="","",IF(COUNTIF(B$4:B157,B157)=1,MAX(N$3:N156)+1,""))</f>
        <v/>
      </c>
    </row>
    <row r="158">
      <c r="A158" s="11" t="n"/>
      <c r="B158" s="12" t="n"/>
      <c r="C158" s="13" t="n"/>
      <c r="D158" s="14" t="n"/>
      <c r="E158" s="14" t="n"/>
      <c r="F158" s="14">
        <f>IF(OR(A158="",B158=""),"",IF(COUNTIFS(A$4:A158,A158,B$4:B158,B158)&gt;1,"",SUMIFS('생산·작업일지'!$G$4:$G$503,'생산·작업일지'!$F$4:$F$503,B158,'생산·작업일지'!$A$4:$A$503,A158)))</f>
        <v/>
      </c>
      <c r="G158" s="14">
        <f>IF(OR(A158="",B158=""),"",SUMIFS($D$4:$D$503,$B$4:$B$503,B158,$A$4:$A$503,"&lt;="&amp;A158)+SUMIFS($E$4:$E$503,$B$4:$B$503,B158,$A$4:$A$503,"&lt;="&amp;A158)-SUMIFS('생산·작업일지'!$G$4:$G$503,'생산·작업일지'!$F$4:$F$503,B158,'생산·작업일지'!$A$4:$A$503,"&lt;="&amp;A158))</f>
        <v/>
      </c>
      <c r="H158" s="12" t="n"/>
      <c r="I158" s="13" t="n"/>
      <c r="J158" s="11" t="n"/>
      <c r="K158" s="13" t="n"/>
      <c r="L158" s="13" t="n"/>
      <c r="M158" s="12" t="n"/>
      <c r="N158" s="15">
        <f>IF(B158="","",IF(COUNTIF(B$4:B158,B158)=1,MAX(N$3:N157)+1,""))</f>
        <v/>
      </c>
    </row>
    <row r="159">
      <c r="A159" s="11" t="n"/>
      <c r="B159" s="12" t="n"/>
      <c r="C159" s="13" t="n"/>
      <c r="D159" s="14" t="n"/>
      <c r="E159" s="14" t="n"/>
      <c r="F159" s="14">
        <f>IF(OR(A159="",B159=""),"",IF(COUNTIFS(A$4:A159,A159,B$4:B159,B159)&gt;1,"",SUMIFS('생산·작업일지'!$G$4:$G$503,'생산·작업일지'!$F$4:$F$503,B159,'생산·작업일지'!$A$4:$A$503,A159)))</f>
        <v/>
      </c>
      <c r="G159" s="14">
        <f>IF(OR(A159="",B159=""),"",SUMIFS($D$4:$D$503,$B$4:$B$503,B159,$A$4:$A$503,"&lt;="&amp;A159)+SUMIFS($E$4:$E$503,$B$4:$B$503,B159,$A$4:$A$503,"&lt;="&amp;A159)-SUMIFS('생산·작업일지'!$G$4:$G$503,'생산·작업일지'!$F$4:$F$503,B159,'생산·작업일지'!$A$4:$A$503,"&lt;="&amp;A159))</f>
        <v/>
      </c>
      <c r="H159" s="12" t="n"/>
      <c r="I159" s="13" t="n"/>
      <c r="J159" s="11" t="n"/>
      <c r="K159" s="13" t="n"/>
      <c r="L159" s="13" t="n"/>
      <c r="M159" s="12" t="n"/>
      <c r="N159" s="15">
        <f>IF(B159="","",IF(COUNTIF(B$4:B159,B159)=1,MAX(N$3:N158)+1,""))</f>
        <v/>
      </c>
    </row>
    <row r="160">
      <c r="A160" s="11" t="n"/>
      <c r="B160" s="12" t="n"/>
      <c r="C160" s="13" t="n"/>
      <c r="D160" s="14" t="n"/>
      <c r="E160" s="14" t="n"/>
      <c r="F160" s="14">
        <f>IF(OR(A160="",B160=""),"",IF(COUNTIFS(A$4:A160,A160,B$4:B160,B160)&gt;1,"",SUMIFS('생산·작업일지'!$G$4:$G$503,'생산·작업일지'!$F$4:$F$503,B160,'생산·작업일지'!$A$4:$A$503,A160)))</f>
        <v/>
      </c>
      <c r="G160" s="14">
        <f>IF(OR(A160="",B160=""),"",SUMIFS($D$4:$D$503,$B$4:$B$503,B160,$A$4:$A$503,"&lt;="&amp;A160)+SUMIFS($E$4:$E$503,$B$4:$B$503,B160,$A$4:$A$503,"&lt;="&amp;A160)-SUMIFS('생산·작업일지'!$G$4:$G$503,'생산·작업일지'!$F$4:$F$503,B160,'생산·작업일지'!$A$4:$A$503,"&lt;="&amp;A160))</f>
        <v/>
      </c>
      <c r="H160" s="12" t="n"/>
      <c r="I160" s="13" t="n"/>
      <c r="J160" s="11" t="n"/>
      <c r="K160" s="13" t="n"/>
      <c r="L160" s="13" t="n"/>
      <c r="M160" s="12" t="n"/>
      <c r="N160" s="15">
        <f>IF(B160="","",IF(COUNTIF(B$4:B160,B160)=1,MAX(N$3:N159)+1,""))</f>
        <v/>
      </c>
    </row>
    <row r="161">
      <c r="A161" s="11" t="n"/>
      <c r="B161" s="12" t="n"/>
      <c r="C161" s="13" t="n"/>
      <c r="D161" s="14" t="n"/>
      <c r="E161" s="14" t="n"/>
      <c r="F161" s="14">
        <f>IF(OR(A161="",B161=""),"",IF(COUNTIFS(A$4:A161,A161,B$4:B161,B161)&gt;1,"",SUMIFS('생산·작업일지'!$G$4:$G$503,'생산·작업일지'!$F$4:$F$503,B161,'생산·작업일지'!$A$4:$A$503,A161)))</f>
        <v/>
      </c>
      <c r="G161" s="14">
        <f>IF(OR(A161="",B161=""),"",SUMIFS($D$4:$D$503,$B$4:$B$503,B161,$A$4:$A$503,"&lt;="&amp;A161)+SUMIFS($E$4:$E$503,$B$4:$B$503,B161,$A$4:$A$503,"&lt;="&amp;A161)-SUMIFS('생산·작업일지'!$G$4:$G$503,'생산·작업일지'!$F$4:$F$503,B161,'생산·작업일지'!$A$4:$A$503,"&lt;="&amp;A161))</f>
        <v/>
      </c>
      <c r="H161" s="12" t="n"/>
      <c r="I161" s="13" t="n"/>
      <c r="J161" s="11" t="n"/>
      <c r="K161" s="13" t="n"/>
      <c r="L161" s="13" t="n"/>
      <c r="M161" s="12" t="n"/>
      <c r="N161" s="15">
        <f>IF(B161="","",IF(COUNTIF(B$4:B161,B161)=1,MAX(N$3:N160)+1,""))</f>
        <v/>
      </c>
    </row>
    <row r="162">
      <c r="A162" s="11" t="n"/>
      <c r="B162" s="12" t="n"/>
      <c r="C162" s="13" t="n"/>
      <c r="D162" s="14" t="n"/>
      <c r="E162" s="14" t="n"/>
      <c r="F162" s="14">
        <f>IF(OR(A162="",B162=""),"",IF(COUNTIFS(A$4:A162,A162,B$4:B162,B162)&gt;1,"",SUMIFS('생산·작업일지'!$G$4:$G$503,'생산·작업일지'!$F$4:$F$503,B162,'생산·작업일지'!$A$4:$A$503,A162)))</f>
        <v/>
      </c>
      <c r="G162" s="14">
        <f>IF(OR(A162="",B162=""),"",SUMIFS($D$4:$D$503,$B$4:$B$503,B162,$A$4:$A$503,"&lt;="&amp;A162)+SUMIFS($E$4:$E$503,$B$4:$B$503,B162,$A$4:$A$503,"&lt;="&amp;A162)-SUMIFS('생산·작업일지'!$G$4:$G$503,'생산·작업일지'!$F$4:$F$503,B162,'생산·작업일지'!$A$4:$A$503,"&lt;="&amp;A162))</f>
        <v/>
      </c>
      <c r="H162" s="12" t="n"/>
      <c r="I162" s="13" t="n"/>
      <c r="J162" s="11" t="n"/>
      <c r="K162" s="13" t="n"/>
      <c r="L162" s="13" t="n"/>
      <c r="M162" s="12" t="n"/>
      <c r="N162" s="15">
        <f>IF(B162="","",IF(COUNTIF(B$4:B162,B162)=1,MAX(N$3:N161)+1,""))</f>
        <v/>
      </c>
    </row>
    <row r="163">
      <c r="A163" s="11" t="n"/>
      <c r="B163" s="12" t="n"/>
      <c r="C163" s="13" t="n"/>
      <c r="D163" s="14" t="n"/>
      <c r="E163" s="14" t="n"/>
      <c r="F163" s="14">
        <f>IF(OR(A163="",B163=""),"",IF(COUNTIFS(A$4:A163,A163,B$4:B163,B163)&gt;1,"",SUMIFS('생산·작업일지'!$G$4:$G$503,'생산·작업일지'!$F$4:$F$503,B163,'생산·작업일지'!$A$4:$A$503,A163)))</f>
        <v/>
      </c>
      <c r="G163" s="14">
        <f>IF(OR(A163="",B163=""),"",SUMIFS($D$4:$D$503,$B$4:$B$503,B163,$A$4:$A$503,"&lt;="&amp;A163)+SUMIFS($E$4:$E$503,$B$4:$B$503,B163,$A$4:$A$503,"&lt;="&amp;A163)-SUMIFS('생산·작업일지'!$G$4:$G$503,'생산·작업일지'!$F$4:$F$503,B163,'생산·작업일지'!$A$4:$A$503,"&lt;="&amp;A163))</f>
        <v/>
      </c>
      <c r="H163" s="12" t="n"/>
      <c r="I163" s="13" t="n"/>
      <c r="J163" s="11" t="n"/>
      <c r="K163" s="13" t="n"/>
      <c r="L163" s="13" t="n"/>
      <c r="M163" s="12" t="n"/>
      <c r="N163" s="15">
        <f>IF(B163="","",IF(COUNTIF(B$4:B163,B163)=1,MAX(N$3:N162)+1,""))</f>
        <v/>
      </c>
    </row>
    <row r="164">
      <c r="A164" s="11" t="n"/>
      <c r="B164" s="12" t="n"/>
      <c r="C164" s="13" t="n"/>
      <c r="D164" s="14" t="n"/>
      <c r="E164" s="14" t="n"/>
      <c r="F164" s="14">
        <f>IF(OR(A164="",B164=""),"",IF(COUNTIFS(A$4:A164,A164,B$4:B164,B164)&gt;1,"",SUMIFS('생산·작업일지'!$G$4:$G$503,'생산·작업일지'!$F$4:$F$503,B164,'생산·작업일지'!$A$4:$A$503,A164)))</f>
        <v/>
      </c>
      <c r="G164" s="14">
        <f>IF(OR(A164="",B164=""),"",SUMIFS($D$4:$D$503,$B$4:$B$503,B164,$A$4:$A$503,"&lt;="&amp;A164)+SUMIFS($E$4:$E$503,$B$4:$B$503,B164,$A$4:$A$503,"&lt;="&amp;A164)-SUMIFS('생산·작업일지'!$G$4:$G$503,'생산·작업일지'!$F$4:$F$503,B164,'생산·작업일지'!$A$4:$A$503,"&lt;="&amp;A164))</f>
        <v/>
      </c>
      <c r="H164" s="12" t="n"/>
      <c r="I164" s="13" t="n"/>
      <c r="J164" s="11" t="n"/>
      <c r="K164" s="13" t="n"/>
      <c r="L164" s="13" t="n"/>
      <c r="M164" s="12" t="n"/>
      <c r="N164" s="15">
        <f>IF(B164="","",IF(COUNTIF(B$4:B164,B164)=1,MAX(N$3:N163)+1,""))</f>
        <v/>
      </c>
    </row>
    <row r="165">
      <c r="A165" s="11" t="n"/>
      <c r="B165" s="12" t="n"/>
      <c r="C165" s="13" t="n"/>
      <c r="D165" s="14" t="n"/>
      <c r="E165" s="14" t="n"/>
      <c r="F165" s="14">
        <f>IF(OR(A165="",B165=""),"",IF(COUNTIFS(A$4:A165,A165,B$4:B165,B165)&gt;1,"",SUMIFS('생산·작업일지'!$G$4:$G$503,'생산·작업일지'!$F$4:$F$503,B165,'생산·작업일지'!$A$4:$A$503,A165)))</f>
        <v/>
      </c>
      <c r="G165" s="14">
        <f>IF(OR(A165="",B165=""),"",SUMIFS($D$4:$D$503,$B$4:$B$503,B165,$A$4:$A$503,"&lt;="&amp;A165)+SUMIFS($E$4:$E$503,$B$4:$B$503,B165,$A$4:$A$503,"&lt;="&amp;A165)-SUMIFS('생산·작업일지'!$G$4:$G$503,'생산·작업일지'!$F$4:$F$503,B165,'생산·작업일지'!$A$4:$A$503,"&lt;="&amp;A165))</f>
        <v/>
      </c>
      <c r="H165" s="12" t="n"/>
      <c r="I165" s="13" t="n"/>
      <c r="J165" s="11" t="n"/>
      <c r="K165" s="13" t="n"/>
      <c r="L165" s="13" t="n"/>
      <c r="M165" s="12" t="n"/>
      <c r="N165" s="15">
        <f>IF(B165="","",IF(COUNTIF(B$4:B165,B165)=1,MAX(N$3:N164)+1,""))</f>
        <v/>
      </c>
    </row>
    <row r="166">
      <c r="A166" s="11" t="n"/>
      <c r="B166" s="12" t="n"/>
      <c r="C166" s="13" t="n"/>
      <c r="D166" s="14" t="n"/>
      <c r="E166" s="14" t="n"/>
      <c r="F166" s="14">
        <f>IF(OR(A166="",B166=""),"",IF(COUNTIFS(A$4:A166,A166,B$4:B166,B166)&gt;1,"",SUMIFS('생산·작업일지'!$G$4:$G$503,'생산·작업일지'!$F$4:$F$503,B166,'생산·작업일지'!$A$4:$A$503,A166)))</f>
        <v/>
      </c>
      <c r="G166" s="14">
        <f>IF(OR(A166="",B166=""),"",SUMIFS($D$4:$D$503,$B$4:$B$503,B166,$A$4:$A$503,"&lt;="&amp;A166)+SUMIFS($E$4:$E$503,$B$4:$B$503,B166,$A$4:$A$503,"&lt;="&amp;A166)-SUMIFS('생산·작업일지'!$G$4:$G$503,'생산·작업일지'!$F$4:$F$503,B166,'생산·작업일지'!$A$4:$A$503,"&lt;="&amp;A166))</f>
        <v/>
      </c>
      <c r="H166" s="12" t="n"/>
      <c r="I166" s="13" t="n"/>
      <c r="J166" s="11" t="n"/>
      <c r="K166" s="13" t="n"/>
      <c r="L166" s="13" t="n"/>
      <c r="M166" s="12" t="n"/>
      <c r="N166" s="15">
        <f>IF(B166="","",IF(COUNTIF(B$4:B166,B166)=1,MAX(N$3:N165)+1,""))</f>
        <v/>
      </c>
    </row>
    <row r="167">
      <c r="A167" s="11" t="n"/>
      <c r="B167" s="12" t="n"/>
      <c r="C167" s="13" t="n"/>
      <c r="D167" s="14" t="n"/>
      <c r="E167" s="14" t="n"/>
      <c r="F167" s="14">
        <f>IF(OR(A167="",B167=""),"",IF(COUNTIFS(A$4:A167,A167,B$4:B167,B167)&gt;1,"",SUMIFS('생산·작업일지'!$G$4:$G$503,'생산·작업일지'!$F$4:$F$503,B167,'생산·작업일지'!$A$4:$A$503,A167)))</f>
        <v/>
      </c>
      <c r="G167" s="14">
        <f>IF(OR(A167="",B167=""),"",SUMIFS($D$4:$D$503,$B$4:$B$503,B167,$A$4:$A$503,"&lt;="&amp;A167)+SUMIFS($E$4:$E$503,$B$4:$B$503,B167,$A$4:$A$503,"&lt;="&amp;A167)-SUMIFS('생산·작업일지'!$G$4:$G$503,'생산·작업일지'!$F$4:$F$503,B167,'생산·작업일지'!$A$4:$A$503,"&lt;="&amp;A167))</f>
        <v/>
      </c>
      <c r="H167" s="12" t="n"/>
      <c r="I167" s="13" t="n"/>
      <c r="J167" s="11" t="n"/>
      <c r="K167" s="13" t="n"/>
      <c r="L167" s="13" t="n"/>
      <c r="M167" s="12" t="n"/>
      <c r="N167" s="15">
        <f>IF(B167="","",IF(COUNTIF(B$4:B167,B167)=1,MAX(N$3:N166)+1,""))</f>
        <v/>
      </c>
    </row>
    <row r="168">
      <c r="A168" s="11" t="n"/>
      <c r="B168" s="12" t="n"/>
      <c r="C168" s="13" t="n"/>
      <c r="D168" s="14" t="n"/>
      <c r="E168" s="14" t="n"/>
      <c r="F168" s="14">
        <f>IF(OR(A168="",B168=""),"",IF(COUNTIFS(A$4:A168,A168,B$4:B168,B168)&gt;1,"",SUMIFS('생산·작업일지'!$G$4:$G$503,'생산·작업일지'!$F$4:$F$503,B168,'생산·작업일지'!$A$4:$A$503,A168)))</f>
        <v/>
      </c>
      <c r="G168" s="14">
        <f>IF(OR(A168="",B168=""),"",SUMIFS($D$4:$D$503,$B$4:$B$503,B168,$A$4:$A$503,"&lt;="&amp;A168)+SUMIFS($E$4:$E$503,$B$4:$B$503,B168,$A$4:$A$503,"&lt;="&amp;A168)-SUMIFS('생산·작업일지'!$G$4:$G$503,'생산·작업일지'!$F$4:$F$503,B168,'생산·작업일지'!$A$4:$A$503,"&lt;="&amp;A168))</f>
        <v/>
      </c>
      <c r="H168" s="12" t="n"/>
      <c r="I168" s="13" t="n"/>
      <c r="J168" s="11" t="n"/>
      <c r="K168" s="13" t="n"/>
      <c r="L168" s="13" t="n"/>
      <c r="M168" s="12" t="n"/>
      <c r="N168" s="15">
        <f>IF(B168="","",IF(COUNTIF(B$4:B168,B168)=1,MAX(N$3:N167)+1,""))</f>
        <v/>
      </c>
    </row>
    <row r="169">
      <c r="A169" s="11" t="n"/>
      <c r="B169" s="12" t="n"/>
      <c r="C169" s="13" t="n"/>
      <c r="D169" s="14" t="n"/>
      <c r="E169" s="14" t="n"/>
      <c r="F169" s="14">
        <f>IF(OR(A169="",B169=""),"",IF(COUNTIFS(A$4:A169,A169,B$4:B169,B169)&gt;1,"",SUMIFS('생산·작업일지'!$G$4:$G$503,'생산·작업일지'!$F$4:$F$503,B169,'생산·작업일지'!$A$4:$A$503,A169)))</f>
        <v/>
      </c>
      <c r="G169" s="14">
        <f>IF(OR(A169="",B169=""),"",SUMIFS($D$4:$D$503,$B$4:$B$503,B169,$A$4:$A$503,"&lt;="&amp;A169)+SUMIFS($E$4:$E$503,$B$4:$B$503,B169,$A$4:$A$503,"&lt;="&amp;A169)-SUMIFS('생산·작업일지'!$G$4:$G$503,'생산·작업일지'!$F$4:$F$503,B169,'생산·작업일지'!$A$4:$A$503,"&lt;="&amp;A169))</f>
        <v/>
      </c>
      <c r="H169" s="12" t="n"/>
      <c r="I169" s="13" t="n"/>
      <c r="J169" s="11" t="n"/>
      <c r="K169" s="13" t="n"/>
      <c r="L169" s="13" t="n"/>
      <c r="M169" s="12" t="n"/>
      <c r="N169" s="15">
        <f>IF(B169="","",IF(COUNTIF(B$4:B169,B169)=1,MAX(N$3:N168)+1,""))</f>
        <v/>
      </c>
    </row>
    <row r="170">
      <c r="A170" s="11" t="n"/>
      <c r="B170" s="12" t="n"/>
      <c r="C170" s="13" t="n"/>
      <c r="D170" s="14" t="n"/>
      <c r="E170" s="14" t="n"/>
      <c r="F170" s="14">
        <f>IF(OR(A170="",B170=""),"",IF(COUNTIFS(A$4:A170,A170,B$4:B170,B170)&gt;1,"",SUMIFS('생산·작업일지'!$G$4:$G$503,'생산·작업일지'!$F$4:$F$503,B170,'생산·작업일지'!$A$4:$A$503,A170)))</f>
        <v/>
      </c>
      <c r="G170" s="14">
        <f>IF(OR(A170="",B170=""),"",SUMIFS($D$4:$D$503,$B$4:$B$503,B170,$A$4:$A$503,"&lt;="&amp;A170)+SUMIFS($E$4:$E$503,$B$4:$B$503,B170,$A$4:$A$503,"&lt;="&amp;A170)-SUMIFS('생산·작업일지'!$G$4:$G$503,'생산·작업일지'!$F$4:$F$503,B170,'생산·작업일지'!$A$4:$A$503,"&lt;="&amp;A170))</f>
        <v/>
      </c>
      <c r="H170" s="12" t="n"/>
      <c r="I170" s="13" t="n"/>
      <c r="J170" s="11" t="n"/>
      <c r="K170" s="13" t="n"/>
      <c r="L170" s="13" t="n"/>
      <c r="M170" s="12" t="n"/>
      <c r="N170" s="15">
        <f>IF(B170="","",IF(COUNTIF(B$4:B170,B170)=1,MAX(N$3:N169)+1,""))</f>
        <v/>
      </c>
    </row>
    <row r="171">
      <c r="A171" s="11" t="n"/>
      <c r="B171" s="12" t="n"/>
      <c r="C171" s="13" t="n"/>
      <c r="D171" s="14" t="n"/>
      <c r="E171" s="14" t="n"/>
      <c r="F171" s="14">
        <f>IF(OR(A171="",B171=""),"",IF(COUNTIFS(A$4:A171,A171,B$4:B171,B171)&gt;1,"",SUMIFS('생산·작업일지'!$G$4:$G$503,'생산·작업일지'!$F$4:$F$503,B171,'생산·작업일지'!$A$4:$A$503,A171)))</f>
        <v/>
      </c>
      <c r="G171" s="14">
        <f>IF(OR(A171="",B171=""),"",SUMIFS($D$4:$D$503,$B$4:$B$503,B171,$A$4:$A$503,"&lt;="&amp;A171)+SUMIFS($E$4:$E$503,$B$4:$B$503,B171,$A$4:$A$503,"&lt;="&amp;A171)-SUMIFS('생산·작업일지'!$G$4:$G$503,'생산·작업일지'!$F$4:$F$503,B171,'생산·작업일지'!$A$4:$A$503,"&lt;="&amp;A171))</f>
        <v/>
      </c>
      <c r="H171" s="12" t="n"/>
      <c r="I171" s="13" t="n"/>
      <c r="J171" s="11" t="n"/>
      <c r="K171" s="13" t="n"/>
      <c r="L171" s="13" t="n"/>
      <c r="M171" s="12" t="n"/>
      <c r="N171" s="15">
        <f>IF(B171="","",IF(COUNTIF(B$4:B171,B171)=1,MAX(N$3:N170)+1,""))</f>
        <v/>
      </c>
    </row>
    <row r="172">
      <c r="A172" s="11" t="n"/>
      <c r="B172" s="12" t="n"/>
      <c r="C172" s="13" t="n"/>
      <c r="D172" s="14" t="n"/>
      <c r="E172" s="14" t="n"/>
      <c r="F172" s="14">
        <f>IF(OR(A172="",B172=""),"",IF(COUNTIFS(A$4:A172,A172,B$4:B172,B172)&gt;1,"",SUMIFS('생산·작업일지'!$G$4:$G$503,'생산·작업일지'!$F$4:$F$503,B172,'생산·작업일지'!$A$4:$A$503,A172)))</f>
        <v/>
      </c>
      <c r="G172" s="14">
        <f>IF(OR(A172="",B172=""),"",SUMIFS($D$4:$D$503,$B$4:$B$503,B172,$A$4:$A$503,"&lt;="&amp;A172)+SUMIFS($E$4:$E$503,$B$4:$B$503,B172,$A$4:$A$503,"&lt;="&amp;A172)-SUMIFS('생산·작업일지'!$G$4:$G$503,'생산·작업일지'!$F$4:$F$503,B172,'생산·작업일지'!$A$4:$A$503,"&lt;="&amp;A172))</f>
        <v/>
      </c>
      <c r="H172" s="12" t="n"/>
      <c r="I172" s="13" t="n"/>
      <c r="J172" s="11" t="n"/>
      <c r="K172" s="13" t="n"/>
      <c r="L172" s="13" t="n"/>
      <c r="M172" s="12" t="n"/>
      <c r="N172" s="15">
        <f>IF(B172="","",IF(COUNTIF(B$4:B172,B172)=1,MAX(N$3:N171)+1,""))</f>
        <v/>
      </c>
    </row>
    <row r="173">
      <c r="A173" s="11" t="n"/>
      <c r="B173" s="12" t="n"/>
      <c r="C173" s="13" t="n"/>
      <c r="D173" s="14" t="n"/>
      <c r="E173" s="14" t="n"/>
      <c r="F173" s="14">
        <f>IF(OR(A173="",B173=""),"",IF(COUNTIFS(A$4:A173,A173,B$4:B173,B173)&gt;1,"",SUMIFS('생산·작업일지'!$G$4:$G$503,'생산·작업일지'!$F$4:$F$503,B173,'생산·작업일지'!$A$4:$A$503,A173)))</f>
        <v/>
      </c>
      <c r="G173" s="14">
        <f>IF(OR(A173="",B173=""),"",SUMIFS($D$4:$D$503,$B$4:$B$503,B173,$A$4:$A$503,"&lt;="&amp;A173)+SUMIFS($E$4:$E$503,$B$4:$B$503,B173,$A$4:$A$503,"&lt;="&amp;A173)-SUMIFS('생산·작업일지'!$G$4:$G$503,'생산·작업일지'!$F$4:$F$503,B173,'생산·작업일지'!$A$4:$A$503,"&lt;="&amp;A173))</f>
        <v/>
      </c>
      <c r="H173" s="12" t="n"/>
      <c r="I173" s="13" t="n"/>
      <c r="J173" s="11" t="n"/>
      <c r="K173" s="13" t="n"/>
      <c r="L173" s="13" t="n"/>
      <c r="M173" s="12" t="n"/>
      <c r="N173" s="15">
        <f>IF(B173="","",IF(COUNTIF(B$4:B173,B173)=1,MAX(N$3:N172)+1,""))</f>
        <v/>
      </c>
    </row>
    <row r="174">
      <c r="A174" s="11" t="n"/>
      <c r="B174" s="12" t="n"/>
      <c r="C174" s="13" t="n"/>
      <c r="D174" s="14" t="n"/>
      <c r="E174" s="14" t="n"/>
      <c r="F174" s="14">
        <f>IF(OR(A174="",B174=""),"",IF(COUNTIFS(A$4:A174,A174,B$4:B174,B174)&gt;1,"",SUMIFS('생산·작업일지'!$G$4:$G$503,'생산·작업일지'!$F$4:$F$503,B174,'생산·작업일지'!$A$4:$A$503,A174)))</f>
        <v/>
      </c>
      <c r="G174" s="14">
        <f>IF(OR(A174="",B174=""),"",SUMIFS($D$4:$D$503,$B$4:$B$503,B174,$A$4:$A$503,"&lt;="&amp;A174)+SUMIFS($E$4:$E$503,$B$4:$B$503,B174,$A$4:$A$503,"&lt;="&amp;A174)-SUMIFS('생산·작업일지'!$G$4:$G$503,'생산·작업일지'!$F$4:$F$503,B174,'생산·작업일지'!$A$4:$A$503,"&lt;="&amp;A174))</f>
        <v/>
      </c>
      <c r="H174" s="12" t="n"/>
      <c r="I174" s="13" t="n"/>
      <c r="J174" s="11" t="n"/>
      <c r="K174" s="13" t="n"/>
      <c r="L174" s="13" t="n"/>
      <c r="M174" s="12" t="n"/>
      <c r="N174" s="15">
        <f>IF(B174="","",IF(COUNTIF(B$4:B174,B174)=1,MAX(N$3:N173)+1,""))</f>
        <v/>
      </c>
    </row>
    <row r="175">
      <c r="A175" s="11" t="n"/>
      <c r="B175" s="12" t="n"/>
      <c r="C175" s="13" t="n"/>
      <c r="D175" s="14" t="n"/>
      <c r="E175" s="14" t="n"/>
      <c r="F175" s="14">
        <f>IF(OR(A175="",B175=""),"",IF(COUNTIFS(A$4:A175,A175,B$4:B175,B175)&gt;1,"",SUMIFS('생산·작업일지'!$G$4:$G$503,'생산·작업일지'!$F$4:$F$503,B175,'생산·작업일지'!$A$4:$A$503,A175)))</f>
        <v/>
      </c>
      <c r="G175" s="14">
        <f>IF(OR(A175="",B175=""),"",SUMIFS($D$4:$D$503,$B$4:$B$503,B175,$A$4:$A$503,"&lt;="&amp;A175)+SUMIFS($E$4:$E$503,$B$4:$B$503,B175,$A$4:$A$503,"&lt;="&amp;A175)-SUMIFS('생산·작업일지'!$G$4:$G$503,'생산·작업일지'!$F$4:$F$503,B175,'생산·작업일지'!$A$4:$A$503,"&lt;="&amp;A175))</f>
        <v/>
      </c>
      <c r="H175" s="12" t="n"/>
      <c r="I175" s="13" t="n"/>
      <c r="J175" s="11" t="n"/>
      <c r="K175" s="13" t="n"/>
      <c r="L175" s="13" t="n"/>
      <c r="M175" s="12" t="n"/>
      <c r="N175" s="15">
        <f>IF(B175="","",IF(COUNTIF(B$4:B175,B175)=1,MAX(N$3:N174)+1,""))</f>
        <v/>
      </c>
    </row>
    <row r="176">
      <c r="A176" s="11" t="n"/>
      <c r="B176" s="12" t="n"/>
      <c r="C176" s="13" t="n"/>
      <c r="D176" s="14" t="n"/>
      <c r="E176" s="14" t="n"/>
      <c r="F176" s="14">
        <f>IF(OR(A176="",B176=""),"",IF(COUNTIFS(A$4:A176,A176,B$4:B176,B176)&gt;1,"",SUMIFS('생산·작업일지'!$G$4:$G$503,'생산·작업일지'!$F$4:$F$503,B176,'생산·작업일지'!$A$4:$A$503,A176)))</f>
        <v/>
      </c>
      <c r="G176" s="14">
        <f>IF(OR(A176="",B176=""),"",SUMIFS($D$4:$D$503,$B$4:$B$503,B176,$A$4:$A$503,"&lt;="&amp;A176)+SUMIFS($E$4:$E$503,$B$4:$B$503,B176,$A$4:$A$503,"&lt;="&amp;A176)-SUMIFS('생산·작업일지'!$G$4:$G$503,'생산·작업일지'!$F$4:$F$503,B176,'생산·작업일지'!$A$4:$A$503,"&lt;="&amp;A176))</f>
        <v/>
      </c>
      <c r="H176" s="12" t="n"/>
      <c r="I176" s="13" t="n"/>
      <c r="J176" s="11" t="n"/>
      <c r="K176" s="13" t="n"/>
      <c r="L176" s="13" t="n"/>
      <c r="M176" s="12" t="n"/>
      <c r="N176" s="15">
        <f>IF(B176="","",IF(COUNTIF(B$4:B176,B176)=1,MAX(N$3:N175)+1,""))</f>
        <v/>
      </c>
    </row>
    <row r="177">
      <c r="A177" s="11" t="n"/>
      <c r="B177" s="12" t="n"/>
      <c r="C177" s="13" t="n"/>
      <c r="D177" s="14" t="n"/>
      <c r="E177" s="14" t="n"/>
      <c r="F177" s="14">
        <f>IF(OR(A177="",B177=""),"",IF(COUNTIFS(A$4:A177,A177,B$4:B177,B177)&gt;1,"",SUMIFS('생산·작업일지'!$G$4:$G$503,'생산·작업일지'!$F$4:$F$503,B177,'생산·작업일지'!$A$4:$A$503,A177)))</f>
        <v/>
      </c>
      <c r="G177" s="14">
        <f>IF(OR(A177="",B177=""),"",SUMIFS($D$4:$D$503,$B$4:$B$503,B177,$A$4:$A$503,"&lt;="&amp;A177)+SUMIFS($E$4:$E$503,$B$4:$B$503,B177,$A$4:$A$503,"&lt;="&amp;A177)-SUMIFS('생산·작업일지'!$G$4:$G$503,'생산·작업일지'!$F$4:$F$503,B177,'생산·작업일지'!$A$4:$A$503,"&lt;="&amp;A177))</f>
        <v/>
      </c>
      <c r="H177" s="12" t="n"/>
      <c r="I177" s="13" t="n"/>
      <c r="J177" s="11" t="n"/>
      <c r="K177" s="13" t="n"/>
      <c r="L177" s="13" t="n"/>
      <c r="M177" s="12" t="n"/>
      <c r="N177" s="15">
        <f>IF(B177="","",IF(COUNTIF(B$4:B177,B177)=1,MAX(N$3:N176)+1,""))</f>
        <v/>
      </c>
    </row>
    <row r="178">
      <c r="A178" s="11" t="n"/>
      <c r="B178" s="12" t="n"/>
      <c r="C178" s="13" t="n"/>
      <c r="D178" s="14" t="n"/>
      <c r="E178" s="14" t="n"/>
      <c r="F178" s="14">
        <f>IF(OR(A178="",B178=""),"",IF(COUNTIFS(A$4:A178,A178,B$4:B178,B178)&gt;1,"",SUMIFS('생산·작업일지'!$G$4:$G$503,'생산·작업일지'!$F$4:$F$503,B178,'생산·작업일지'!$A$4:$A$503,A178)))</f>
        <v/>
      </c>
      <c r="G178" s="14">
        <f>IF(OR(A178="",B178=""),"",SUMIFS($D$4:$D$503,$B$4:$B$503,B178,$A$4:$A$503,"&lt;="&amp;A178)+SUMIFS($E$4:$E$503,$B$4:$B$503,B178,$A$4:$A$503,"&lt;="&amp;A178)-SUMIFS('생산·작업일지'!$G$4:$G$503,'생산·작업일지'!$F$4:$F$503,B178,'생산·작업일지'!$A$4:$A$503,"&lt;="&amp;A178))</f>
        <v/>
      </c>
      <c r="H178" s="12" t="n"/>
      <c r="I178" s="13" t="n"/>
      <c r="J178" s="11" t="n"/>
      <c r="K178" s="13" t="n"/>
      <c r="L178" s="13" t="n"/>
      <c r="M178" s="12" t="n"/>
      <c r="N178" s="15">
        <f>IF(B178="","",IF(COUNTIF(B$4:B178,B178)=1,MAX(N$3:N177)+1,""))</f>
        <v/>
      </c>
    </row>
    <row r="179">
      <c r="A179" s="11" t="n"/>
      <c r="B179" s="12" t="n"/>
      <c r="C179" s="13" t="n"/>
      <c r="D179" s="14" t="n"/>
      <c r="E179" s="14" t="n"/>
      <c r="F179" s="14">
        <f>IF(OR(A179="",B179=""),"",IF(COUNTIFS(A$4:A179,A179,B$4:B179,B179)&gt;1,"",SUMIFS('생산·작업일지'!$G$4:$G$503,'생산·작업일지'!$F$4:$F$503,B179,'생산·작업일지'!$A$4:$A$503,A179)))</f>
        <v/>
      </c>
      <c r="G179" s="14">
        <f>IF(OR(A179="",B179=""),"",SUMIFS($D$4:$D$503,$B$4:$B$503,B179,$A$4:$A$503,"&lt;="&amp;A179)+SUMIFS($E$4:$E$503,$B$4:$B$503,B179,$A$4:$A$503,"&lt;="&amp;A179)-SUMIFS('생산·작업일지'!$G$4:$G$503,'생산·작업일지'!$F$4:$F$503,B179,'생산·작업일지'!$A$4:$A$503,"&lt;="&amp;A179))</f>
        <v/>
      </c>
      <c r="H179" s="12" t="n"/>
      <c r="I179" s="13" t="n"/>
      <c r="J179" s="11" t="n"/>
      <c r="K179" s="13" t="n"/>
      <c r="L179" s="13" t="n"/>
      <c r="M179" s="12" t="n"/>
      <c r="N179" s="15">
        <f>IF(B179="","",IF(COUNTIF(B$4:B179,B179)=1,MAX(N$3:N178)+1,""))</f>
        <v/>
      </c>
    </row>
    <row r="180">
      <c r="A180" s="11" t="n"/>
      <c r="B180" s="12" t="n"/>
      <c r="C180" s="13" t="n"/>
      <c r="D180" s="14" t="n"/>
      <c r="E180" s="14" t="n"/>
      <c r="F180" s="14">
        <f>IF(OR(A180="",B180=""),"",IF(COUNTIFS(A$4:A180,A180,B$4:B180,B180)&gt;1,"",SUMIFS('생산·작업일지'!$G$4:$G$503,'생산·작업일지'!$F$4:$F$503,B180,'생산·작업일지'!$A$4:$A$503,A180)))</f>
        <v/>
      </c>
      <c r="G180" s="14">
        <f>IF(OR(A180="",B180=""),"",SUMIFS($D$4:$D$503,$B$4:$B$503,B180,$A$4:$A$503,"&lt;="&amp;A180)+SUMIFS($E$4:$E$503,$B$4:$B$503,B180,$A$4:$A$503,"&lt;="&amp;A180)-SUMIFS('생산·작업일지'!$G$4:$G$503,'생산·작업일지'!$F$4:$F$503,B180,'생산·작업일지'!$A$4:$A$503,"&lt;="&amp;A180))</f>
        <v/>
      </c>
      <c r="H180" s="12" t="n"/>
      <c r="I180" s="13" t="n"/>
      <c r="J180" s="11" t="n"/>
      <c r="K180" s="13" t="n"/>
      <c r="L180" s="13" t="n"/>
      <c r="M180" s="12" t="n"/>
      <c r="N180" s="15">
        <f>IF(B180="","",IF(COUNTIF(B$4:B180,B180)=1,MAX(N$3:N179)+1,""))</f>
        <v/>
      </c>
    </row>
    <row r="181">
      <c r="A181" s="11" t="n"/>
      <c r="B181" s="12" t="n"/>
      <c r="C181" s="13" t="n"/>
      <c r="D181" s="14" t="n"/>
      <c r="E181" s="14" t="n"/>
      <c r="F181" s="14">
        <f>IF(OR(A181="",B181=""),"",IF(COUNTIFS(A$4:A181,A181,B$4:B181,B181)&gt;1,"",SUMIFS('생산·작업일지'!$G$4:$G$503,'생산·작업일지'!$F$4:$F$503,B181,'생산·작업일지'!$A$4:$A$503,A181)))</f>
        <v/>
      </c>
      <c r="G181" s="14">
        <f>IF(OR(A181="",B181=""),"",SUMIFS($D$4:$D$503,$B$4:$B$503,B181,$A$4:$A$503,"&lt;="&amp;A181)+SUMIFS($E$4:$E$503,$B$4:$B$503,B181,$A$4:$A$503,"&lt;="&amp;A181)-SUMIFS('생산·작업일지'!$G$4:$G$503,'생산·작업일지'!$F$4:$F$503,B181,'생산·작업일지'!$A$4:$A$503,"&lt;="&amp;A181))</f>
        <v/>
      </c>
      <c r="H181" s="12" t="n"/>
      <c r="I181" s="13" t="n"/>
      <c r="J181" s="11" t="n"/>
      <c r="K181" s="13" t="n"/>
      <c r="L181" s="13" t="n"/>
      <c r="M181" s="12" t="n"/>
      <c r="N181" s="15">
        <f>IF(B181="","",IF(COUNTIF(B$4:B181,B181)=1,MAX(N$3:N180)+1,""))</f>
        <v/>
      </c>
    </row>
    <row r="182">
      <c r="A182" s="11" t="n"/>
      <c r="B182" s="12" t="n"/>
      <c r="C182" s="13" t="n"/>
      <c r="D182" s="14" t="n"/>
      <c r="E182" s="14" t="n"/>
      <c r="F182" s="14">
        <f>IF(OR(A182="",B182=""),"",IF(COUNTIFS(A$4:A182,A182,B$4:B182,B182)&gt;1,"",SUMIFS('생산·작업일지'!$G$4:$G$503,'생산·작업일지'!$F$4:$F$503,B182,'생산·작업일지'!$A$4:$A$503,A182)))</f>
        <v/>
      </c>
      <c r="G182" s="14">
        <f>IF(OR(A182="",B182=""),"",SUMIFS($D$4:$D$503,$B$4:$B$503,B182,$A$4:$A$503,"&lt;="&amp;A182)+SUMIFS($E$4:$E$503,$B$4:$B$503,B182,$A$4:$A$503,"&lt;="&amp;A182)-SUMIFS('생산·작업일지'!$G$4:$G$503,'생산·작업일지'!$F$4:$F$503,B182,'생산·작업일지'!$A$4:$A$503,"&lt;="&amp;A182))</f>
        <v/>
      </c>
      <c r="H182" s="12" t="n"/>
      <c r="I182" s="13" t="n"/>
      <c r="J182" s="11" t="n"/>
      <c r="K182" s="13" t="n"/>
      <c r="L182" s="13" t="n"/>
      <c r="M182" s="12" t="n"/>
      <c r="N182" s="15">
        <f>IF(B182="","",IF(COUNTIF(B$4:B182,B182)=1,MAX(N$3:N181)+1,""))</f>
        <v/>
      </c>
    </row>
    <row r="183">
      <c r="A183" s="11" t="n"/>
      <c r="B183" s="12" t="n"/>
      <c r="C183" s="13" t="n"/>
      <c r="D183" s="14" t="n"/>
      <c r="E183" s="14" t="n"/>
      <c r="F183" s="14">
        <f>IF(OR(A183="",B183=""),"",IF(COUNTIFS(A$4:A183,A183,B$4:B183,B183)&gt;1,"",SUMIFS('생산·작업일지'!$G$4:$G$503,'생산·작업일지'!$F$4:$F$503,B183,'생산·작업일지'!$A$4:$A$503,A183)))</f>
        <v/>
      </c>
      <c r="G183" s="14">
        <f>IF(OR(A183="",B183=""),"",SUMIFS($D$4:$D$503,$B$4:$B$503,B183,$A$4:$A$503,"&lt;="&amp;A183)+SUMIFS($E$4:$E$503,$B$4:$B$503,B183,$A$4:$A$503,"&lt;="&amp;A183)-SUMIFS('생산·작업일지'!$G$4:$G$503,'생산·작업일지'!$F$4:$F$503,B183,'생산·작업일지'!$A$4:$A$503,"&lt;="&amp;A183))</f>
        <v/>
      </c>
      <c r="H183" s="12" t="n"/>
      <c r="I183" s="13" t="n"/>
      <c r="J183" s="11" t="n"/>
      <c r="K183" s="13" t="n"/>
      <c r="L183" s="13" t="n"/>
      <c r="M183" s="12" t="n"/>
      <c r="N183" s="15">
        <f>IF(B183="","",IF(COUNTIF(B$4:B183,B183)=1,MAX(N$3:N182)+1,""))</f>
        <v/>
      </c>
    </row>
    <row r="184">
      <c r="A184" s="11" t="n"/>
      <c r="B184" s="12" t="n"/>
      <c r="C184" s="13" t="n"/>
      <c r="D184" s="14" t="n"/>
      <c r="E184" s="14" t="n"/>
      <c r="F184" s="14">
        <f>IF(OR(A184="",B184=""),"",IF(COUNTIFS(A$4:A184,A184,B$4:B184,B184)&gt;1,"",SUMIFS('생산·작업일지'!$G$4:$G$503,'생산·작업일지'!$F$4:$F$503,B184,'생산·작업일지'!$A$4:$A$503,A184)))</f>
        <v/>
      </c>
      <c r="G184" s="14">
        <f>IF(OR(A184="",B184=""),"",SUMIFS($D$4:$D$503,$B$4:$B$503,B184,$A$4:$A$503,"&lt;="&amp;A184)+SUMIFS($E$4:$E$503,$B$4:$B$503,B184,$A$4:$A$503,"&lt;="&amp;A184)-SUMIFS('생산·작업일지'!$G$4:$G$503,'생산·작업일지'!$F$4:$F$503,B184,'생산·작업일지'!$A$4:$A$503,"&lt;="&amp;A184))</f>
        <v/>
      </c>
      <c r="H184" s="12" t="n"/>
      <c r="I184" s="13" t="n"/>
      <c r="J184" s="11" t="n"/>
      <c r="K184" s="13" t="n"/>
      <c r="L184" s="13" t="n"/>
      <c r="M184" s="12" t="n"/>
      <c r="N184" s="15">
        <f>IF(B184="","",IF(COUNTIF(B$4:B184,B184)=1,MAX(N$3:N183)+1,""))</f>
        <v/>
      </c>
    </row>
    <row r="185">
      <c r="A185" s="11" t="n"/>
      <c r="B185" s="12" t="n"/>
      <c r="C185" s="13" t="n"/>
      <c r="D185" s="14" t="n"/>
      <c r="E185" s="14" t="n"/>
      <c r="F185" s="14">
        <f>IF(OR(A185="",B185=""),"",IF(COUNTIFS(A$4:A185,A185,B$4:B185,B185)&gt;1,"",SUMIFS('생산·작업일지'!$G$4:$G$503,'생산·작업일지'!$F$4:$F$503,B185,'생산·작업일지'!$A$4:$A$503,A185)))</f>
        <v/>
      </c>
      <c r="G185" s="14">
        <f>IF(OR(A185="",B185=""),"",SUMIFS($D$4:$D$503,$B$4:$B$503,B185,$A$4:$A$503,"&lt;="&amp;A185)+SUMIFS($E$4:$E$503,$B$4:$B$503,B185,$A$4:$A$503,"&lt;="&amp;A185)-SUMIFS('생산·작업일지'!$G$4:$G$503,'생산·작업일지'!$F$4:$F$503,B185,'생산·작업일지'!$A$4:$A$503,"&lt;="&amp;A185))</f>
        <v/>
      </c>
      <c r="H185" s="12" t="n"/>
      <c r="I185" s="13" t="n"/>
      <c r="J185" s="11" t="n"/>
      <c r="K185" s="13" t="n"/>
      <c r="L185" s="13" t="n"/>
      <c r="M185" s="12" t="n"/>
      <c r="N185" s="15">
        <f>IF(B185="","",IF(COUNTIF(B$4:B185,B185)=1,MAX(N$3:N184)+1,""))</f>
        <v/>
      </c>
    </row>
    <row r="186">
      <c r="A186" s="11" t="n"/>
      <c r="B186" s="12" t="n"/>
      <c r="C186" s="13" t="n"/>
      <c r="D186" s="14" t="n"/>
      <c r="E186" s="14" t="n"/>
      <c r="F186" s="14">
        <f>IF(OR(A186="",B186=""),"",IF(COUNTIFS(A$4:A186,A186,B$4:B186,B186)&gt;1,"",SUMIFS('생산·작업일지'!$G$4:$G$503,'생산·작업일지'!$F$4:$F$503,B186,'생산·작업일지'!$A$4:$A$503,A186)))</f>
        <v/>
      </c>
      <c r="G186" s="14">
        <f>IF(OR(A186="",B186=""),"",SUMIFS($D$4:$D$503,$B$4:$B$503,B186,$A$4:$A$503,"&lt;="&amp;A186)+SUMIFS($E$4:$E$503,$B$4:$B$503,B186,$A$4:$A$503,"&lt;="&amp;A186)-SUMIFS('생산·작업일지'!$G$4:$G$503,'생산·작업일지'!$F$4:$F$503,B186,'생산·작업일지'!$A$4:$A$503,"&lt;="&amp;A186))</f>
        <v/>
      </c>
      <c r="H186" s="12" t="n"/>
      <c r="I186" s="13" t="n"/>
      <c r="J186" s="11" t="n"/>
      <c r="K186" s="13" t="n"/>
      <c r="L186" s="13" t="n"/>
      <c r="M186" s="12" t="n"/>
      <c r="N186" s="15">
        <f>IF(B186="","",IF(COUNTIF(B$4:B186,B186)=1,MAX(N$3:N185)+1,""))</f>
        <v/>
      </c>
    </row>
    <row r="187">
      <c r="A187" s="11" t="n"/>
      <c r="B187" s="12" t="n"/>
      <c r="C187" s="13" t="n"/>
      <c r="D187" s="14" t="n"/>
      <c r="E187" s="14" t="n"/>
      <c r="F187" s="14">
        <f>IF(OR(A187="",B187=""),"",IF(COUNTIFS(A$4:A187,A187,B$4:B187,B187)&gt;1,"",SUMIFS('생산·작업일지'!$G$4:$G$503,'생산·작업일지'!$F$4:$F$503,B187,'생산·작업일지'!$A$4:$A$503,A187)))</f>
        <v/>
      </c>
      <c r="G187" s="14">
        <f>IF(OR(A187="",B187=""),"",SUMIFS($D$4:$D$503,$B$4:$B$503,B187,$A$4:$A$503,"&lt;="&amp;A187)+SUMIFS($E$4:$E$503,$B$4:$B$503,B187,$A$4:$A$503,"&lt;="&amp;A187)-SUMIFS('생산·작업일지'!$G$4:$G$503,'생산·작업일지'!$F$4:$F$503,B187,'생산·작업일지'!$A$4:$A$503,"&lt;="&amp;A187))</f>
        <v/>
      </c>
      <c r="H187" s="12" t="n"/>
      <c r="I187" s="13" t="n"/>
      <c r="J187" s="11" t="n"/>
      <c r="K187" s="13" t="n"/>
      <c r="L187" s="13" t="n"/>
      <c r="M187" s="12" t="n"/>
      <c r="N187" s="15">
        <f>IF(B187="","",IF(COUNTIF(B$4:B187,B187)=1,MAX(N$3:N186)+1,""))</f>
        <v/>
      </c>
    </row>
    <row r="188">
      <c r="A188" s="11" t="n"/>
      <c r="B188" s="12" t="n"/>
      <c r="C188" s="13" t="n"/>
      <c r="D188" s="14" t="n"/>
      <c r="E188" s="14" t="n"/>
      <c r="F188" s="14">
        <f>IF(OR(A188="",B188=""),"",IF(COUNTIFS(A$4:A188,A188,B$4:B188,B188)&gt;1,"",SUMIFS('생산·작업일지'!$G$4:$G$503,'생산·작업일지'!$F$4:$F$503,B188,'생산·작업일지'!$A$4:$A$503,A188)))</f>
        <v/>
      </c>
      <c r="G188" s="14">
        <f>IF(OR(A188="",B188=""),"",SUMIFS($D$4:$D$503,$B$4:$B$503,B188,$A$4:$A$503,"&lt;="&amp;A188)+SUMIFS($E$4:$E$503,$B$4:$B$503,B188,$A$4:$A$503,"&lt;="&amp;A188)-SUMIFS('생산·작업일지'!$G$4:$G$503,'생산·작업일지'!$F$4:$F$503,B188,'생산·작업일지'!$A$4:$A$503,"&lt;="&amp;A188))</f>
        <v/>
      </c>
      <c r="H188" s="12" t="n"/>
      <c r="I188" s="13" t="n"/>
      <c r="J188" s="11" t="n"/>
      <c r="K188" s="13" t="n"/>
      <c r="L188" s="13" t="n"/>
      <c r="M188" s="12" t="n"/>
      <c r="N188" s="15">
        <f>IF(B188="","",IF(COUNTIF(B$4:B188,B188)=1,MAX(N$3:N187)+1,""))</f>
        <v/>
      </c>
    </row>
    <row r="189">
      <c r="A189" s="11" t="n"/>
      <c r="B189" s="12" t="n"/>
      <c r="C189" s="13" t="n"/>
      <c r="D189" s="14" t="n"/>
      <c r="E189" s="14" t="n"/>
      <c r="F189" s="14">
        <f>IF(OR(A189="",B189=""),"",IF(COUNTIFS(A$4:A189,A189,B$4:B189,B189)&gt;1,"",SUMIFS('생산·작업일지'!$G$4:$G$503,'생산·작업일지'!$F$4:$F$503,B189,'생산·작업일지'!$A$4:$A$503,A189)))</f>
        <v/>
      </c>
      <c r="G189" s="14">
        <f>IF(OR(A189="",B189=""),"",SUMIFS($D$4:$D$503,$B$4:$B$503,B189,$A$4:$A$503,"&lt;="&amp;A189)+SUMIFS($E$4:$E$503,$B$4:$B$503,B189,$A$4:$A$503,"&lt;="&amp;A189)-SUMIFS('생산·작업일지'!$G$4:$G$503,'생산·작업일지'!$F$4:$F$503,B189,'생산·작업일지'!$A$4:$A$503,"&lt;="&amp;A189))</f>
        <v/>
      </c>
      <c r="H189" s="12" t="n"/>
      <c r="I189" s="13" t="n"/>
      <c r="J189" s="11" t="n"/>
      <c r="K189" s="13" t="n"/>
      <c r="L189" s="13" t="n"/>
      <c r="M189" s="12" t="n"/>
      <c r="N189" s="15">
        <f>IF(B189="","",IF(COUNTIF(B$4:B189,B189)=1,MAX(N$3:N188)+1,""))</f>
        <v/>
      </c>
    </row>
    <row r="190">
      <c r="A190" s="11" t="n"/>
      <c r="B190" s="12" t="n"/>
      <c r="C190" s="13" t="n"/>
      <c r="D190" s="14" t="n"/>
      <c r="E190" s="14" t="n"/>
      <c r="F190" s="14">
        <f>IF(OR(A190="",B190=""),"",IF(COUNTIFS(A$4:A190,A190,B$4:B190,B190)&gt;1,"",SUMIFS('생산·작업일지'!$G$4:$G$503,'생산·작업일지'!$F$4:$F$503,B190,'생산·작업일지'!$A$4:$A$503,A190)))</f>
        <v/>
      </c>
      <c r="G190" s="14">
        <f>IF(OR(A190="",B190=""),"",SUMIFS($D$4:$D$503,$B$4:$B$503,B190,$A$4:$A$503,"&lt;="&amp;A190)+SUMIFS($E$4:$E$503,$B$4:$B$503,B190,$A$4:$A$503,"&lt;="&amp;A190)-SUMIFS('생산·작업일지'!$G$4:$G$503,'생산·작업일지'!$F$4:$F$503,B190,'생산·작업일지'!$A$4:$A$503,"&lt;="&amp;A190))</f>
        <v/>
      </c>
      <c r="H190" s="12" t="n"/>
      <c r="I190" s="13" t="n"/>
      <c r="J190" s="11" t="n"/>
      <c r="K190" s="13" t="n"/>
      <c r="L190" s="13" t="n"/>
      <c r="M190" s="12" t="n"/>
      <c r="N190" s="15">
        <f>IF(B190="","",IF(COUNTIF(B$4:B190,B190)=1,MAX(N$3:N189)+1,""))</f>
        <v/>
      </c>
    </row>
    <row r="191">
      <c r="A191" s="11" t="n"/>
      <c r="B191" s="12" t="n"/>
      <c r="C191" s="13" t="n"/>
      <c r="D191" s="14" t="n"/>
      <c r="E191" s="14" t="n"/>
      <c r="F191" s="14">
        <f>IF(OR(A191="",B191=""),"",IF(COUNTIFS(A$4:A191,A191,B$4:B191,B191)&gt;1,"",SUMIFS('생산·작업일지'!$G$4:$G$503,'생산·작업일지'!$F$4:$F$503,B191,'생산·작업일지'!$A$4:$A$503,A191)))</f>
        <v/>
      </c>
      <c r="G191" s="14">
        <f>IF(OR(A191="",B191=""),"",SUMIFS($D$4:$D$503,$B$4:$B$503,B191,$A$4:$A$503,"&lt;="&amp;A191)+SUMIFS($E$4:$E$503,$B$4:$B$503,B191,$A$4:$A$503,"&lt;="&amp;A191)-SUMIFS('생산·작업일지'!$G$4:$G$503,'생산·작업일지'!$F$4:$F$503,B191,'생산·작업일지'!$A$4:$A$503,"&lt;="&amp;A191))</f>
        <v/>
      </c>
      <c r="H191" s="12" t="n"/>
      <c r="I191" s="13" t="n"/>
      <c r="J191" s="11" t="n"/>
      <c r="K191" s="13" t="n"/>
      <c r="L191" s="13" t="n"/>
      <c r="M191" s="12" t="n"/>
      <c r="N191" s="15">
        <f>IF(B191="","",IF(COUNTIF(B$4:B191,B191)=1,MAX(N$3:N190)+1,""))</f>
        <v/>
      </c>
    </row>
    <row r="192">
      <c r="A192" s="11" t="n"/>
      <c r="B192" s="12" t="n"/>
      <c r="C192" s="13" t="n"/>
      <c r="D192" s="14" t="n"/>
      <c r="E192" s="14" t="n"/>
      <c r="F192" s="14">
        <f>IF(OR(A192="",B192=""),"",IF(COUNTIFS(A$4:A192,A192,B$4:B192,B192)&gt;1,"",SUMIFS('생산·작업일지'!$G$4:$G$503,'생산·작업일지'!$F$4:$F$503,B192,'생산·작업일지'!$A$4:$A$503,A192)))</f>
        <v/>
      </c>
      <c r="G192" s="14">
        <f>IF(OR(A192="",B192=""),"",SUMIFS($D$4:$D$503,$B$4:$B$503,B192,$A$4:$A$503,"&lt;="&amp;A192)+SUMIFS($E$4:$E$503,$B$4:$B$503,B192,$A$4:$A$503,"&lt;="&amp;A192)-SUMIFS('생산·작업일지'!$G$4:$G$503,'생산·작업일지'!$F$4:$F$503,B192,'생산·작업일지'!$A$4:$A$503,"&lt;="&amp;A192))</f>
        <v/>
      </c>
      <c r="H192" s="12" t="n"/>
      <c r="I192" s="13" t="n"/>
      <c r="J192" s="11" t="n"/>
      <c r="K192" s="13" t="n"/>
      <c r="L192" s="13" t="n"/>
      <c r="M192" s="12" t="n"/>
      <c r="N192" s="15">
        <f>IF(B192="","",IF(COUNTIF(B$4:B192,B192)=1,MAX(N$3:N191)+1,""))</f>
        <v/>
      </c>
    </row>
    <row r="193">
      <c r="A193" s="11" t="n"/>
      <c r="B193" s="12" t="n"/>
      <c r="C193" s="13" t="n"/>
      <c r="D193" s="14" t="n"/>
      <c r="E193" s="14" t="n"/>
      <c r="F193" s="14">
        <f>IF(OR(A193="",B193=""),"",IF(COUNTIFS(A$4:A193,A193,B$4:B193,B193)&gt;1,"",SUMIFS('생산·작업일지'!$G$4:$G$503,'생산·작업일지'!$F$4:$F$503,B193,'생산·작업일지'!$A$4:$A$503,A193)))</f>
        <v/>
      </c>
      <c r="G193" s="14">
        <f>IF(OR(A193="",B193=""),"",SUMIFS($D$4:$D$503,$B$4:$B$503,B193,$A$4:$A$503,"&lt;="&amp;A193)+SUMIFS($E$4:$E$503,$B$4:$B$503,B193,$A$4:$A$503,"&lt;="&amp;A193)-SUMIFS('생산·작업일지'!$G$4:$G$503,'생산·작업일지'!$F$4:$F$503,B193,'생산·작업일지'!$A$4:$A$503,"&lt;="&amp;A193))</f>
        <v/>
      </c>
      <c r="H193" s="12" t="n"/>
      <c r="I193" s="13" t="n"/>
      <c r="J193" s="11" t="n"/>
      <c r="K193" s="13" t="n"/>
      <c r="L193" s="13" t="n"/>
      <c r="M193" s="12" t="n"/>
      <c r="N193" s="15">
        <f>IF(B193="","",IF(COUNTIF(B$4:B193,B193)=1,MAX(N$3:N192)+1,""))</f>
        <v/>
      </c>
    </row>
    <row r="194">
      <c r="A194" s="11" t="n"/>
      <c r="B194" s="12" t="n"/>
      <c r="C194" s="13" t="n"/>
      <c r="D194" s="14" t="n"/>
      <c r="E194" s="14" t="n"/>
      <c r="F194" s="14">
        <f>IF(OR(A194="",B194=""),"",IF(COUNTIFS(A$4:A194,A194,B$4:B194,B194)&gt;1,"",SUMIFS('생산·작업일지'!$G$4:$G$503,'생산·작업일지'!$F$4:$F$503,B194,'생산·작업일지'!$A$4:$A$503,A194)))</f>
        <v/>
      </c>
      <c r="G194" s="14">
        <f>IF(OR(A194="",B194=""),"",SUMIFS($D$4:$D$503,$B$4:$B$503,B194,$A$4:$A$503,"&lt;="&amp;A194)+SUMIFS($E$4:$E$503,$B$4:$B$503,B194,$A$4:$A$503,"&lt;="&amp;A194)-SUMIFS('생산·작업일지'!$G$4:$G$503,'생산·작업일지'!$F$4:$F$503,B194,'생산·작업일지'!$A$4:$A$503,"&lt;="&amp;A194))</f>
        <v/>
      </c>
      <c r="H194" s="12" t="n"/>
      <c r="I194" s="13" t="n"/>
      <c r="J194" s="11" t="n"/>
      <c r="K194" s="13" t="n"/>
      <c r="L194" s="13" t="n"/>
      <c r="M194" s="12" t="n"/>
      <c r="N194" s="15">
        <f>IF(B194="","",IF(COUNTIF(B$4:B194,B194)=1,MAX(N$3:N193)+1,""))</f>
        <v/>
      </c>
    </row>
    <row r="195">
      <c r="A195" s="11" t="n"/>
      <c r="B195" s="12" t="n"/>
      <c r="C195" s="13" t="n"/>
      <c r="D195" s="14" t="n"/>
      <c r="E195" s="14" t="n"/>
      <c r="F195" s="14">
        <f>IF(OR(A195="",B195=""),"",IF(COUNTIFS(A$4:A195,A195,B$4:B195,B195)&gt;1,"",SUMIFS('생산·작업일지'!$G$4:$G$503,'생산·작업일지'!$F$4:$F$503,B195,'생산·작업일지'!$A$4:$A$503,A195)))</f>
        <v/>
      </c>
      <c r="G195" s="14">
        <f>IF(OR(A195="",B195=""),"",SUMIFS($D$4:$D$503,$B$4:$B$503,B195,$A$4:$A$503,"&lt;="&amp;A195)+SUMIFS($E$4:$E$503,$B$4:$B$503,B195,$A$4:$A$503,"&lt;="&amp;A195)-SUMIFS('생산·작업일지'!$G$4:$G$503,'생산·작업일지'!$F$4:$F$503,B195,'생산·작업일지'!$A$4:$A$503,"&lt;="&amp;A195))</f>
        <v/>
      </c>
      <c r="H195" s="12" t="n"/>
      <c r="I195" s="13" t="n"/>
      <c r="J195" s="11" t="n"/>
      <c r="K195" s="13" t="n"/>
      <c r="L195" s="13" t="n"/>
      <c r="M195" s="12" t="n"/>
      <c r="N195" s="15">
        <f>IF(B195="","",IF(COUNTIF(B$4:B195,B195)=1,MAX(N$3:N194)+1,""))</f>
        <v/>
      </c>
    </row>
    <row r="196">
      <c r="A196" s="11" t="n"/>
      <c r="B196" s="12" t="n"/>
      <c r="C196" s="13" t="n"/>
      <c r="D196" s="14" t="n"/>
      <c r="E196" s="14" t="n"/>
      <c r="F196" s="14">
        <f>IF(OR(A196="",B196=""),"",IF(COUNTIFS(A$4:A196,A196,B$4:B196,B196)&gt;1,"",SUMIFS('생산·작업일지'!$G$4:$G$503,'생산·작업일지'!$F$4:$F$503,B196,'생산·작업일지'!$A$4:$A$503,A196)))</f>
        <v/>
      </c>
      <c r="G196" s="14">
        <f>IF(OR(A196="",B196=""),"",SUMIFS($D$4:$D$503,$B$4:$B$503,B196,$A$4:$A$503,"&lt;="&amp;A196)+SUMIFS($E$4:$E$503,$B$4:$B$503,B196,$A$4:$A$503,"&lt;="&amp;A196)-SUMIFS('생산·작업일지'!$G$4:$G$503,'생산·작업일지'!$F$4:$F$503,B196,'생산·작업일지'!$A$4:$A$503,"&lt;="&amp;A196))</f>
        <v/>
      </c>
      <c r="H196" s="12" t="n"/>
      <c r="I196" s="13" t="n"/>
      <c r="J196" s="11" t="n"/>
      <c r="K196" s="13" t="n"/>
      <c r="L196" s="13" t="n"/>
      <c r="M196" s="12" t="n"/>
      <c r="N196" s="15">
        <f>IF(B196="","",IF(COUNTIF(B$4:B196,B196)=1,MAX(N$3:N195)+1,""))</f>
        <v/>
      </c>
    </row>
    <row r="197">
      <c r="A197" s="11" t="n"/>
      <c r="B197" s="12" t="n"/>
      <c r="C197" s="13" t="n"/>
      <c r="D197" s="14" t="n"/>
      <c r="E197" s="14" t="n"/>
      <c r="F197" s="14">
        <f>IF(OR(A197="",B197=""),"",IF(COUNTIFS(A$4:A197,A197,B$4:B197,B197)&gt;1,"",SUMIFS('생산·작업일지'!$G$4:$G$503,'생산·작업일지'!$F$4:$F$503,B197,'생산·작업일지'!$A$4:$A$503,A197)))</f>
        <v/>
      </c>
      <c r="G197" s="14">
        <f>IF(OR(A197="",B197=""),"",SUMIFS($D$4:$D$503,$B$4:$B$503,B197,$A$4:$A$503,"&lt;="&amp;A197)+SUMIFS($E$4:$E$503,$B$4:$B$503,B197,$A$4:$A$503,"&lt;="&amp;A197)-SUMIFS('생산·작업일지'!$G$4:$G$503,'생산·작업일지'!$F$4:$F$503,B197,'생산·작업일지'!$A$4:$A$503,"&lt;="&amp;A197))</f>
        <v/>
      </c>
      <c r="H197" s="12" t="n"/>
      <c r="I197" s="13" t="n"/>
      <c r="J197" s="11" t="n"/>
      <c r="K197" s="13" t="n"/>
      <c r="L197" s="13" t="n"/>
      <c r="M197" s="12" t="n"/>
      <c r="N197" s="15">
        <f>IF(B197="","",IF(COUNTIF(B$4:B197,B197)=1,MAX(N$3:N196)+1,""))</f>
        <v/>
      </c>
    </row>
    <row r="198">
      <c r="A198" s="11" t="n"/>
      <c r="B198" s="12" t="n"/>
      <c r="C198" s="13" t="n"/>
      <c r="D198" s="14" t="n"/>
      <c r="E198" s="14" t="n"/>
      <c r="F198" s="14">
        <f>IF(OR(A198="",B198=""),"",IF(COUNTIFS(A$4:A198,A198,B$4:B198,B198)&gt;1,"",SUMIFS('생산·작업일지'!$G$4:$G$503,'생산·작업일지'!$F$4:$F$503,B198,'생산·작업일지'!$A$4:$A$503,A198)))</f>
        <v/>
      </c>
      <c r="G198" s="14">
        <f>IF(OR(A198="",B198=""),"",SUMIFS($D$4:$D$503,$B$4:$B$503,B198,$A$4:$A$503,"&lt;="&amp;A198)+SUMIFS($E$4:$E$503,$B$4:$B$503,B198,$A$4:$A$503,"&lt;="&amp;A198)-SUMIFS('생산·작업일지'!$G$4:$G$503,'생산·작업일지'!$F$4:$F$503,B198,'생산·작업일지'!$A$4:$A$503,"&lt;="&amp;A198))</f>
        <v/>
      </c>
      <c r="H198" s="12" t="n"/>
      <c r="I198" s="13" t="n"/>
      <c r="J198" s="11" t="n"/>
      <c r="K198" s="13" t="n"/>
      <c r="L198" s="13" t="n"/>
      <c r="M198" s="12" t="n"/>
      <c r="N198" s="15">
        <f>IF(B198="","",IF(COUNTIF(B$4:B198,B198)=1,MAX(N$3:N197)+1,""))</f>
        <v/>
      </c>
    </row>
    <row r="199">
      <c r="A199" s="11" t="n"/>
      <c r="B199" s="12" t="n"/>
      <c r="C199" s="13" t="n"/>
      <c r="D199" s="14" t="n"/>
      <c r="E199" s="14" t="n"/>
      <c r="F199" s="14">
        <f>IF(OR(A199="",B199=""),"",IF(COUNTIFS(A$4:A199,A199,B$4:B199,B199)&gt;1,"",SUMIFS('생산·작업일지'!$G$4:$G$503,'생산·작업일지'!$F$4:$F$503,B199,'생산·작업일지'!$A$4:$A$503,A199)))</f>
        <v/>
      </c>
      <c r="G199" s="14">
        <f>IF(OR(A199="",B199=""),"",SUMIFS($D$4:$D$503,$B$4:$B$503,B199,$A$4:$A$503,"&lt;="&amp;A199)+SUMIFS($E$4:$E$503,$B$4:$B$503,B199,$A$4:$A$503,"&lt;="&amp;A199)-SUMIFS('생산·작업일지'!$G$4:$G$503,'생산·작업일지'!$F$4:$F$503,B199,'생산·작업일지'!$A$4:$A$503,"&lt;="&amp;A199))</f>
        <v/>
      </c>
      <c r="H199" s="12" t="n"/>
      <c r="I199" s="13" t="n"/>
      <c r="J199" s="11" t="n"/>
      <c r="K199" s="13" t="n"/>
      <c r="L199" s="13" t="n"/>
      <c r="M199" s="12" t="n"/>
      <c r="N199" s="15">
        <f>IF(B199="","",IF(COUNTIF(B$4:B199,B199)=1,MAX(N$3:N198)+1,""))</f>
        <v/>
      </c>
    </row>
    <row r="200">
      <c r="A200" s="11" t="n"/>
      <c r="B200" s="12" t="n"/>
      <c r="C200" s="13" t="n"/>
      <c r="D200" s="14" t="n"/>
      <c r="E200" s="14" t="n"/>
      <c r="F200" s="14">
        <f>IF(OR(A200="",B200=""),"",IF(COUNTIFS(A$4:A200,A200,B$4:B200,B200)&gt;1,"",SUMIFS('생산·작업일지'!$G$4:$G$503,'생산·작업일지'!$F$4:$F$503,B200,'생산·작업일지'!$A$4:$A$503,A200)))</f>
        <v/>
      </c>
      <c r="G200" s="14">
        <f>IF(OR(A200="",B200=""),"",SUMIFS($D$4:$D$503,$B$4:$B$503,B200,$A$4:$A$503,"&lt;="&amp;A200)+SUMIFS($E$4:$E$503,$B$4:$B$503,B200,$A$4:$A$503,"&lt;="&amp;A200)-SUMIFS('생산·작업일지'!$G$4:$G$503,'생산·작업일지'!$F$4:$F$503,B200,'생산·작업일지'!$A$4:$A$503,"&lt;="&amp;A200))</f>
        <v/>
      </c>
      <c r="H200" s="12" t="n"/>
      <c r="I200" s="13" t="n"/>
      <c r="J200" s="11" t="n"/>
      <c r="K200" s="13" t="n"/>
      <c r="L200" s="13" t="n"/>
      <c r="M200" s="12" t="n"/>
      <c r="N200" s="15">
        <f>IF(B200="","",IF(COUNTIF(B$4:B200,B200)=1,MAX(N$3:N199)+1,""))</f>
        <v/>
      </c>
    </row>
    <row r="201">
      <c r="A201" s="11" t="n"/>
      <c r="B201" s="12" t="n"/>
      <c r="C201" s="13" t="n"/>
      <c r="D201" s="14" t="n"/>
      <c r="E201" s="14" t="n"/>
      <c r="F201" s="14">
        <f>IF(OR(A201="",B201=""),"",IF(COUNTIFS(A$4:A201,A201,B$4:B201,B201)&gt;1,"",SUMIFS('생산·작업일지'!$G$4:$G$503,'생산·작업일지'!$F$4:$F$503,B201,'생산·작업일지'!$A$4:$A$503,A201)))</f>
        <v/>
      </c>
      <c r="G201" s="14">
        <f>IF(OR(A201="",B201=""),"",SUMIFS($D$4:$D$503,$B$4:$B$503,B201,$A$4:$A$503,"&lt;="&amp;A201)+SUMIFS($E$4:$E$503,$B$4:$B$503,B201,$A$4:$A$503,"&lt;="&amp;A201)-SUMIFS('생산·작업일지'!$G$4:$G$503,'생산·작업일지'!$F$4:$F$503,B201,'생산·작업일지'!$A$4:$A$503,"&lt;="&amp;A201))</f>
        <v/>
      </c>
      <c r="H201" s="12" t="n"/>
      <c r="I201" s="13" t="n"/>
      <c r="J201" s="11" t="n"/>
      <c r="K201" s="13" t="n"/>
      <c r="L201" s="13" t="n"/>
      <c r="M201" s="12" t="n"/>
      <c r="N201" s="15">
        <f>IF(B201="","",IF(COUNTIF(B$4:B201,B201)=1,MAX(N$3:N200)+1,""))</f>
        <v/>
      </c>
    </row>
    <row r="202">
      <c r="A202" s="11" t="n"/>
      <c r="B202" s="12" t="n"/>
      <c r="C202" s="13" t="n"/>
      <c r="D202" s="14" t="n"/>
      <c r="E202" s="14" t="n"/>
      <c r="F202" s="14">
        <f>IF(OR(A202="",B202=""),"",IF(COUNTIFS(A$4:A202,A202,B$4:B202,B202)&gt;1,"",SUMIFS('생산·작업일지'!$G$4:$G$503,'생산·작업일지'!$F$4:$F$503,B202,'생산·작업일지'!$A$4:$A$503,A202)))</f>
        <v/>
      </c>
      <c r="G202" s="14">
        <f>IF(OR(A202="",B202=""),"",SUMIFS($D$4:$D$503,$B$4:$B$503,B202,$A$4:$A$503,"&lt;="&amp;A202)+SUMIFS($E$4:$E$503,$B$4:$B$503,B202,$A$4:$A$503,"&lt;="&amp;A202)-SUMIFS('생산·작업일지'!$G$4:$G$503,'생산·작업일지'!$F$4:$F$503,B202,'생산·작업일지'!$A$4:$A$503,"&lt;="&amp;A202))</f>
        <v/>
      </c>
      <c r="H202" s="12" t="n"/>
      <c r="I202" s="13" t="n"/>
      <c r="J202" s="11" t="n"/>
      <c r="K202" s="13" t="n"/>
      <c r="L202" s="13" t="n"/>
      <c r="M202" s="12" t="n"/>
      <c r="N202" s="15">
        <f>IF(B202="","",IF(COUNTIF(B$4:B202,B202)=1,MAX(N$3:N201)+1,""))</f>
        <v/>
      </c>
    </row>
    <row r="203">
      <c r="A203" s="11" t="n"/>
      <c r="B203" s="12" t="n"/>
      <c r="C203" s="13" t="n"/>
      <c r="D203" s="14" t="n"/>
      <c r="E203" s="14" t="n"/>
      <c r="F203" s="14">
        <f>IF(OR(A203="",B203=""),"",IF(COUNTIFS(A$4:A203,A203,B$4:B203,B203)&gt;1,"",SUMIFS('생산·작업일지'!$G$4:$G$503,'생산·작업일지'!$F$4:$F$503,B203,'생산·작업일지'!$A$4:$A$503,A203)))</f>
        <v/>
      </c>
      <c r="G203" s="14">
        <f>IF(OR(A203="",B203=""),"",SUMIFS($D$4:$D$503,$B$4:$B$503,B203,$A$4:$A$503,"&lt;="&amp;A203)+SUMIFS($E$4:$E$503,$B$4:$B$503,B203,$A$4:$A$503,"&lt;="&amp;A203)-SUMIFS('생산·작업일지'!$G$4:$G$503,'생산·작업일지'!$F$4:$F$503,B203,'생산·작업일지'!$A$4:$A$503,"&lt;="&amp;A203))</f>
        <v/>
      </c>
      <c r="H203" s="12" t="n"/>
      <c r="I203" s="13" t="n"/>
      <c r="J203" s="11" t="n"/>
      <c r="K203" s="13" t="n"/>
      <c r="L203" s="13" t="n"/>
      <c r="M203" s="12" t="n"/>
      <c r="N203" s="15">
        <f>IF(B203="","",IF(COUNTIF(B$4:B203,B203)=1,MAX(N$3:N202)+1,""))</f>
        <v/>
      </c>
    </row>
    <row r="204">
      <c r="A204" s="11" t="n"/>
      <c r="B204" s="12" t="n"/>
      <c r="C204" s="13" t="n"/>
      <c r="D204" s="14" t="n"/>
      <c r="E204" s="14" t="n"/>
      <c r="F204" s="14">
        <f>IF(OR(A204="",B204=""),"",IF(COUNTIFS(A$4:A204,A204,B$4:B204,B204)&gt;1,"",SUMIFS('생산·작업일지'!$G$4:$G$503,'생산·작업일지'!$F$4:$F$503,B204,'생산·작업일지'!$A$4:$A$503,A204)))</f>
        <v/>
      </c>
      <c r="G204" s="14">
        <f>IF(OR(A204="",B204=""),"",SUMIFS($D$4:$D$503,$B$4:$B$503,B204,$A$4:$A$503,"&lt;="&amp;A204)+SUMIFS($E$4:$E$503,$B$4:$B$503,B204,$A$4:$A$503,"&lt;="&amp;A204)-SUMIFS('생산·작업일지'!$G$4:$G$503,'생산·작업일지'!$F$4:$F$503,B204,'생산·작업일지'!$A$4:$A$503,"&lt;="&amp;A204))</f>
        <v/>
      </c>
      <c r="H204" s="12" t="n"/>
      <c r="I204" s="13" t="n"/>
      <c r="J204" s="11" t="n"/>
      <c r="K204" s="13" t="n"/>
      <c r="L204" s="13" t="n"/>
      <c r="M204" s="12" t="n"/>
      <c r="N204" s="15">
        <f>IF(B204="","",IF(COUNTIF(B$4:B204,B204)=1,MAX(N$3:N203)+1,""))</f>
        <v/>
      </c>
    </row>
    <row r="205">
      <c r="A205" s="11" t="n"/>
      <c r="B205" s="12" t="n"/>
      <c r="C205" s="13" t="n"/>
      <c r="D205" s="14" t="n"/>
      <c r="E205" s="14" t="n"/>
      <c r="F205" s="14">
        <f>IF(OR(A205="",B205=""),"",IF(COUNTIFS(A$4:A205,A205,B$4:B205,B205)&gt;1,"",SUMIFS('생산·작업일지'!$G$4:$G$503,'생산·작업일지'!$F$4:$F$503,B205,'생산·작업일지'!$A$4:$A$503,A205)))</f>
        <v/>
      </c>
      <c r="G205" s="14">
        <f>IF(OR(A205="",B205=""),"",SUMIFS($D$4:$D$503,$B$4:$B$503,B205,$A$4:$A$503,"&lt;="&amp;A205)+SUMIFS($E$4:$E$503,$B$4:$B$503,B205,$A$4:$A$503,"&lt;="&amp;A205)-SUMIFS('생산·작업일지'!$G$4:$G$503,'생산·작업일지'!$F$4:$F$503,B205,'생산·작업일지'!$A$4:$A$503,"&lt;="&amp;A205))</f>
        <v/>
      </c>
      <c r="H205" s="12" t="n"/>
      <c r="I205" s="13" t="n"/>
      <c r="J205" s="11" t="n"/>
      <c r="K205" s="13" t="n"/>
      <c r="L205" s="13" t="n"/>
      <c r="M205" s="12" t="n"/>
      <c r="N205" s="15">
        <f>IF(B205="","",IF(COUNTIF(B$4:B205,B205)=1,MAX(N$3:N204)+1,""))</f>
        <v/>
      </c>
    </row>
    <row r="206">
      <c r="A206" s="11" t="n"/>
      <c r="B206" s="12" t="n"/>
      <c r="C206" s="13" t="n"/>
      <c r="D206" s="14" t="n"/>
      <c r="E206" s="14" t="n"/>
      <c r="F206" s="14">
        <f>IF(OR(A206="",B206=""),"",IF(COUNTIFS(A$4:A206,A206,B$4:B206,B206)&gt;1,"",SUMIFS('생산·작업일지'!$G$4:$G$503,'생산·작업일지'!$F$4:$F$503,B206,'생산·작업일지'!$A$4:$A$503,A206)))</f>
        <v/>
      </c>
      <c r="G206" s="14">
        <f>IF(OR(A206="",B206=""),"",SUMIFS($D$4:$D$503,$B$4:$B$503,B206,$A$4:$A$503,"&lt;="&amp;A206)+SUMIFS($E$4:$E$503,$B$4:$B$503,B206,$A$4:$A$503,"&lt;="&amp;A206)-SUMIFS('생산·작업일지'!$G$4:$G$503,'생산·작업일지'!$F$4:$F$503,B206,'생산·작업일지'!$A$4:$A$503,"&lt;="&amp;A206))</f>
        <v/>
      </c>
      <c r="H206" s="12" t="n"/>
      <c r="I206" s="13" t="n"/>
      <c r="J206" s="11" t="n"/>
      <c r="K206" s="13" t="n"/>
      <c r="L206" s="13" t="n"/>
      <c r="M206" s="12" t="n"/>
      <c r="N206" s="15">
        <f>IF(B206="","",IF(COUNTIF(B$4:B206,B206)=1,MAX(N$3:N205)+1,""))</f>
        <v/>
      </c>
    </row>
    <row r="207">
      <c r="A207" s="11" t="n"/>
      <c r="B207" s="12" t="n"/>
      <c r="C207" s="13" t="n"/>
      <c r="D207" s="14" t="n"/>
      <c r="E207" s="14" t="n"/>
      <c r="F207" s="14">
        <f>IF(OR(A207="",B207=""),"",IF(COUNTIFS(A$4:A207,A207,B$4:B207,B207)&gt;1,"",SUMIFS('생산·작업일지'!$G$4:$G$503,'생산·작업일지'!$F$4:$F$503,B207,'생산·작업일지'!$A$4:$A$503,A207)))</f>
        <v/>
      </c>
      <c r="G207" s="14">
        <f>IF(OR(A207="",B207=""),"",SUMIFS($D$4:$D$503,$B$4:$B$503,B207,$A$4:$A$503,"&lt;="&amp;A207)+SUMIFS($E$4:$E$503,$B$4:$B$503,B207,$A$4:$A$503,"&lt;="&amp;A207)-SUMIFS('생산·작업일지'!$G$4:$G$503,'생산·작업일지'!$F$4:$F$503,B207,'생산·작업일지'!$A$4:$A$503,"&lt;="&amp;A207))</f>
        <v/>
      </c>
      <c r="H207" s="12" t="n"/>
      <c r="I207" s="13" t="n"/>
      <c r="J207" s="11" t="n"/>
      <c r="K207" s="13" t="n"/>
      <c r="L207" s="13" t="n"/>
      <c r="M207" s="12" t="n"/>
      <c r="N207" s="15">
        <f>IF(B207="","",IF(COUNTIF(B$4:B207,B207)=1,MAX(N$3:N206)+1,""))</f>
        <v/>
      </c>
    </row>
    <row r="208">
      <c r="A208" s="11" t="n"/>
      <c r="B208" s="12" t="n"/>
      <c r="C208" s="13" t="n"/>
      <c r="D208" s="14" t="n"/>
      <c r="E208" s="14" t="n"/>
      <c r="F208" s="14">
        <f>IF(OR(A208="",B208=""),"",IF(COUNTIFS(A$4:A208,A208,B$4:B208,B208)&gt;1,"",SUMIFS('생산·작업일지'!$G$4:$G$503,'생산·작업일지'!$F$4:$F$503,B208,'생산·작업일지'!$A$4:$A$503,A208)))</f>
        <v/>
      </c>
      <c r="G208" s="14">
        <f>IF(OR(A208="",B208=""),"",SUMIFS($D$4:$D$503,$B$4:$B$503,B208,$A$4:$A$503,"&lt;="&amp;A208)+SUMIFS($E$4:$E$503,$B$4:$B$503,B208,$A$4:$A$503,"&lt;="&amp;A208)-SUMIFS('생산·작업일지'!$G$4:$G$503,'생산·작업일지'!$F$4:$F$503,B208,'생산·작업일지'!$A$4:$A$503,"&lt;="&amp;A208))</f>
        <v/>
      </c>
      <c r="H208" s="12" t="n"/>
      <c r="I208" s="13" t="n"/>
      <c r="J208" s="11" t="n"/>
      <c r="K208" s="13" t="n"/>
      <c r="L208" s="13" t="n"/>
      <c r="M208" s="12" t="n"/>
      <c r="N208" s="15">
        <f>IF(B208="","",IF(COUNTIF(B$4:B208,B208)=1,MAX(N$3:N207)+1,""))</f>
        <v/>
      </c>
    </row>
    <row r="209">
      <c r="A209" s="11" t="n"/>
      <c r="B209" s="12" t="n"/>
      <c r="C209" s="13" t="n"/>
      <c r="D209" s="14" t="n"/>
      <c r="E209" s="14" t="n"/>
      <c r="F209" s="14">
        <f>IF(OR(A209="",B209=""),"",IF(COUNTIFS(A$4:A209,A209,B$4:B209,B209)&gt;1,"",SUMIFS('생산·작업일지'!$G$4:$G$503,'생산·작업일지'!$F$4:$F$503,B209,'생산·작업일지'!$A$4:$A$503,A209)))</f>
        <v/>
      </c>
      <c r="G209" s="14">
        <f>IF(OR(A209="",B209=""),"",SUMIFS($D$4:$D$503,$B$4:$B$503,B209,$A$4:$A$503,"&lt;="&amp;A209)+SUMIFS($E$4:$E$503,$B$4:$B$503,B209,$A$4:$A$503,"&lt;="&amp;A209)-SUMIFS('생산·작업일지'!$G$4:$G$503,'생산·작업일지'!$F$4:$F$503,B209,'생산·작업일지'!$A$4:$A$503,"&lt;="&amp;A209))</f>
        <v/>
      </c>
      <c r="H209" s="12" t="n"/>
      <c r="I209" s="13" t="n"/>
      <c r="J209" s="11" t="n"/>
      <c r="K209" s="13" t="n"/>
      <c r="L209" s="13" t="n"/>
      <c r="M209" s="12" t="n"/>
      <c r="N209" s="15">
        <f>IF(B209="","",IF(COUNTIF(B$4:B209,B209)=1,MAX(N$3:N208)+1,""))</f>
        <v/>
      </c>
    </row>
    <row r="210">
      <c r="A210" s="11" t="n"/>
      <c r="B210" s="12" t="n"/>
      <c r="C210" s="13" t="n"/>
      <c r="D210" s="14" t="n"/>
      <c r="E210" s="14" t="n"/>
      <c r="F210" s="14">
        <f>IF(OR(A210="",B210=""),"",IF(COUNTIFS(A$4:A210,A210,B$4:B210,B210)&gt;1,"",SUMIFS('생산·작업일지'!$G$4:$G$503,'생산·작업일지'!$F$4:$F$503,B210,'생산·작업일지'!$A$4:$A$503,A210)))</f>
        <v/>
      </c>
      <c r="G210" s="14">
        <f>IF(OR(A210="",B210=""),"",SUMIFS($D$4:$D$503,$B$4:$B$503,B210,$A$4:$A$503,"&lt;="&amp;A210)+SUMIFS($E$4:$E$503,$B$4:$B$503,B210,$A$4:$A$503,"&lt;="&amp;A210)-SUMIFS('생산·작업일지'!$G$4:$G$503,'생산·작업일지'!$F$4:$F$503,B210,'생산·작업일지'!$A$4:$A$503,"&lt;="&amp;A210))</f>
        <v/>
      </c>
      <c r="H210" s="12" t="n"/>
      <c r="I210" s="13" t="n"/>
      <c r="J210" s="11" t="n"/>
      <c r="K210" s="13" t="n"/>
      <c r="L210" s="13" t="n"/>
      <c r="M210" s="12" t="n"/>
      <c r="N210" s="15">
        <f>IF(B210="","",IF(COUNTIF(B$4:B210,B210)=1,MAX(N$3:N209)+1,""))</f>
        <v/>
      </c>
    </row>
    <row r="211">
      <c r="A211" s="11" t="n"/>
      <c r="B211" s="12" t="n"/>
      <c r="C211" s="13" t="n"/>
      <c r="D211" s="14" t="n"/>
      <c r="E211" s="14" t="n"/>
      <c r="F211" s="14">
        <f>IF(OR(A211="",B211=""),"",IF(COUNTIFS(A$4:A211,A211,B$4:B211,B211)&gt;1,"",SUMIFS('생산·작업일지'!$G$4:$G$503,'생산·작업일지'!$F$4:$F$503,B211,'생산·작업일지'!$A$4:$A$503,A211)))</f>
        <v/>
      </c>
      <c r="G211" s="14">
        <f>IF(OR(A211="",B211=""),"",SUMIFS($D$4:$D$503,$B$4:$B$503,B211,$A$4:$A$503,"&lt;="&amp;A211)+SUMIFS($E$4:$E$503,$B$4:$B$503,B211,$A$4:$A$503,"&lt;="&amp;A211)-SUMIFS('생산·작업일지'!$G$4:$G$503,'생산·작업일지'!$F$4:$F$503,B211,'생산·작업일지'!$A$4:$A$503,"&lt;="&amp;A211))</f>
        <v/>
      </c>
      <c r="H211" s="12" t="n"/>
      <c r="I211" s="13" t="n"/>
      <c r="J211" s="11" t="n"/>
      <c r="K211" s="13" t="n"/>
      <c r="L211" s="13" t="n"/>
      <c r="M211" s="12" t="n"/>
      <c r="N211" s="15">
        <f>IF(B211="","",IF(COUNTIF(B$4:B211,B211)=1,MAX(N$3:N210)+1,""))</f>
        <v/>
      </c>
    </row>
    <row r="212">
      <c r="A212" s="11" t="n"/>
      <c r="B212" s="12" t="n"/>
      <c r="C212" s="13" t="n"/>
      <c r="D212" s="14" t="n"/>
      <c r="E212" s="14" t="n"/>
      <c r="F212" s="14">
        <f>IF(OR(A212="",B212=""),"",IF(COUNTIFS(A$4:A212,A212,B$4:B212,B212)&gt;1,"",SUMIFS('생산·작업일지'!$G$4:$G$503,'생산·작업일지'!$F$4:$F$503,B212,'생산·작업일지'!$A$4:$A$503,A212)))</f>
        <v/>
      </c>
      <c r="G212" s="14">
        <f>IF(OR(A212="",B212=""),"",SUMIFS($D$4:$D$503,$B$4:$B$503,B212,$A$4:$A$503,"&lt;="&amp;A212)+SUMIFS($E$4:$E$503,$B$4:$B$503,B212,$A$4:$A$503,"&lt;="&amp;A212)-SUMIFS('생산·작업일지'!$G$4:$G$503,'생산·작업일지'!$F$4:$F$503,B212,'생산·작업일지'!$A$4:$A$503,"&lt;="&amp;A212))</f>
        <v/>
      </c>
      <c r="H212" s="12" t="n"/>
      <c r="I212" s="13" t="n"/>
      <c r="J212" s="11" t="n"/>
      <c r="K212" s="13" t="n"/>
      <c r="L212" s="13" t="n"/>
      <c r="M212" s="12" t="n"/>
      <c r="N212" s="15">
        <f>IF(B212="","",IF(COUNTIF(B$4:B212,B212)=1,MAX(N$3:N211)+1,""))</f>
        <v/>
      </c>
    </row>
    <row r="213">
      <c r="A213" s="11" t="n"/>
      <c r="B213" s="12" t="n"/>
      <c r="C213" s="13" t="n"/>
      <c r="D213" s="14" t="n"/>
      <c r="E213" s="14" t="n"/>
      <c r="F213" s="14">
        <f>IF(OR(A213="",B213=""),"",IF(COUNTIFS(A$4:A213,A213,B$4:B213,B213)&gt;1,"",SUMIFS('생산·작업일지'!$G$4:$G$503,'생산·작업일지'!$F$4:$F$503,B213,'생산·작업일지'!$A$4:$A$503,A213)))</f>
        <v/>
      </c>
      <c r="G213" s="14">
        <f>IF(OR(A213="",B213=""),"",SUMIFS($D$4:$D$503,$B$4:$B$503,B213,$A$4:$A$503,"&lt;="&amp;A213)+SUMIFS($E$4:$E$503,$B$4:$B$503,B213,$A$4:$A$503,"&lt;="&amp;A213)-SUMIFS('생산·작업일지'!$G$4:$G$503,'생산·작업일지'!$F$4:$F$503,B213,'생산·작업일지'!$A$4:$A$503,"&lt;="&amp;A213))</f>
        <v/>
      </c>
      <c r="H213" s="12" t="n"/>
      <c r="I213" s="13" t="n"/>
      <c r="J213" s="11" t="n"/>
      <c r="K213" s="13" t="n"/>
      <c r="L213" s="13" t="n"/>
      <c r="M213" s="12" t="n"/>
      <c r="N213" s="15">
        <f>IF(B213="","",IF(COUNTIF(B$4:B213,B213)=1,MAX(N$3:N212)+1,""))</f>
        <v/>
      </c>
    </row>
    <row r="214">
      <c r="A214" s="11" t="n"/>
      <c r="B214" s="12" t="n"/>
      <c r="C214" s="13" t="n"/>
      <c r="D214" s="14" t="n"/>
      <c r="E214" s="14" t="n"/>
      <c r="F214" s="14">
        <f>IF(OR(A214="",B214=""),"",IF(COUNTIFS(A$4:A214,A214,B$4:B214,B214)&gt;1,"",SUMIFS('생산·작업일지'!$G$4:$G$503,'생산·작업일지'!$F$4:$F$503,B214,'생산·작업일지'!$A$4:$A$503,A214)))</f>
        <v/>
      </c>
      <c r="G214" s="14">
        <f>IF(OR(A214="",B214=""),"",SUMIFS($D$4:$D$503,$B$4:$B$503,B214,$A$4:$A$503,"&lt;="&amp;A214)+SUMIFS($E$4:$E$503,$B$4:$B$503,B214,$A$4:$A$503,"&lt;="&amp;A214)-SUMIFS('생산·작업일지'!$G$4:$G$503,'생산·작업일지'!$F$4:$F$503,B214,'생산·작업일지'!$A$4:$A$503,"&lt;="&amp;A214))</f>
        <v/>
      </c>
      <c r="H214" s="12" t="n"/>
      <c r="I214" s="13" t="n"/>
      <c r="J214" s="11" t="n"/>
      <c r="K214" s="13" t="n"/>
      <c r="L214" s="13" t="n"/>
      <c r="M214" s="12" t="n"/>
      <c r="N214" s="15">
        <f>IF(B214="","",IF(COUNTIF(B$4:B214,B214)=1,MAX(N$3:N213)+1,""))</f>
        <v/>
      </c>
    </row>
    <row r="215">
      <c r="A215" s="11" t="n"/>
      <c r="B215" s="12" t="n"/>
      <c r="C215" s="13" t="n"/>
      <c r="D215" s="14" t="n"/>
      <c r="E215" s="14" t="n"/>
      <c r="F215" s="14">
        <f>IF(OR(A215="",B215=""),"",IF(COUNTIFS(A$4:A215,A215,B$4:B215,B215)&gt;1,"",SUMIFS('생산·작업일지'!$G$4:$G$503,'생산·작업일지'!$F$4:$F$503,B215,'생산·작업일지'!$A$4:$A$503,A215)))</f>
        <v/>
      </c>
      <c r="G215" s="14">
        <f>IF(OR(A215="",B215=""),"",SUMIFS($D$4:$D$503,$B$4:$B$503,B215,$A$4:$A$503,"&lt;="&amp;A215)+SUMIFS($E$4:$E$503,$B$4:$B$503,B215,$A$4:$A$503,"&lt;="&amp;A215)-SUMIFS('생산·작업일지'!$G$4:$G$503,'생산·작업일지'!$F$4:$F$503,B215,'생산·작업일지'!$A$4:$A$503,"&lt;="&amp;A215))</f>
        <v/>
      </c>
      <c r="H215" s="12" t="n"/>
      <c r="I215" s="13" t="n"/>
      <c r="J215" s="11" t="n"/>
      <c r="K215" s="13" t="n"/>
      <c r="L215" s="13" t="n"/>
      <c r="M215" s="12" t="n"/>
      <c r="N215" s="15">
        <f>IF(B215="","",IF(COUNTIF(B$4:B215,B215)=1,MAX(N$3:N214)+1,""))</f>
        <v/>
      </c>
    </row>
    <row r="216">
      <c r="A216" s="11" t="n"/>
      <c r="B216" s="12" t="n"/>
      <c r="C216" s="13" t="n"/>
      <c r="D216" s="14" t="n"/>
      <c r="E216" s="14" t="n"/>
      <c r="F216" s="14">
        <f>IF(OR(A216="",B216=""),"",IF(COUNTIFS(A$4:A216,A216,B$4:B216,B216)&gt;1,"",SUMIFS('생산·작업일지'!$G$4:$G$503,'생산·작업일지'!$F$4:$F$503,B216,'생산·작업일지'!$A$4:$A$503,A216)))</f>
        <v/>
      </c>
      <c r="G216" s="14">
        <f>IF(OR(A216="",B216=""),"",SUMIFS($D$4:$D$503,$B$4:$B$503,B216,$A$4:$A$503,"&lt;="&amp;A216)+SUMIFS($E$4:$E$503,$B$4:$B$503,B216,$A$4:$A$503,"&lt;="&amp;A216)-SUMIFS('생산·작업일지'!$G$4:$G$503,'생산·작업일지'!$F$4:$F$503,B216,'생산·작업일지'!$A$4:$A$503,"&lt;="&amp;A216))</f>
        <v/>
      </c>
      <c r="H216" s="12" t="n"/>
      <c r="I216" s="13" t="n"/>
      <c r="J216" s="11" t="n"/>
      <c r="K216" s="13" t="n"/>
      <c r="L216" s="13" t="n"/>
      <c r="M216" s="12" t="n"/>
      <c r="N216" s="15">
        <f>IF(B216="","",IF(COUNTIF(B$4:B216,B216)=1,MAX(N$3:N215)+1,""))</f>
        <v/>
      </c>
    </row>
    <row r="217">
      <c r="A217" s="11" t="n"/>
      <c r="B217" s="12" t="n"/>
      <c r="C217" s="13" t="n"/>
      <c r="D217" s="14" t="n"/>
      <c r="E217" s="14" t="n"/>
      <c r="F217" s="14">
        <f>IF(OR(A217="",B217=""),"",IF(COUNTIFS(A$4:A217,A217,B$4:B217,B217)&gt;1,"",SUMIFS('생산·작업일지'!$G$4:$G$503,'생산·작업일지'!$F$4:$F$503,B217,'생산·작업일지'!$A$4:$A$503,A217)))</f>
        <v/>
      </c>
      <c r="G217" s="14">
        <f>IF(OR(A217="",B217=""),"",SUMIFS($D$4:$D$503,$B$4:$B$503,B217,$A$4:$A$503,"&lt;="&amp;A217)+SUMIFS($E$4:$E$503,$B$4:$B$503,B217,$A$4:$A$503,"&lt;="&amp;A217)-SUMIFS('생산·작업일지'!$G$4:$G$503,'생산·작업일지'!$F$4:$F$503,B217,'생산·작업일지'!$A$4:$A$503,"&lt;="&amp;A217))</f>
        <v/>
      </c>
      <c r="H217" s="12" t="n"/>
      <c r="I217" s="13" t="n"/>
      <c r="J217" s="11" t="n"/>
      <c r="K217" s="13" t="n"/>
      <c r="L217" s="13" t="n"/>
      <c r="M217" s="12" t="n"/>
      <c r="N217" s="15">
        <f>IF(B217="","",IF(COUNTIF(B$4:B217,B217)=1,MAX(N$3:N216)+1,""))</f>
        <v/>
      </c>
    </row>
    <row r="218">
      <c r="A218" s="11" t="n"/>
      <c r="B218" s="12" t="n"/>
      <c r="C218" s="13" t="n"/>
      <c r="D218" s="14" t="n"/>
      <c r="E218" s="14" t="n"/>
      <c r="F218" s="14">
        <f>IF(OR(A218="",B218=""),"",IF(COUNTIFS(A$4:A218,A218,B$4:B218,B218)&gt;1,"",SUMIFS('생산·작업일지'!$G$4:$G$503,'생산·작업일지'!$F$4:$F$503,B218,'생산·작업일지'!$A$4:$A$503,A218)))</f>
        <v/>
      </c>
      <c r="G218" s="14">
        <f>IF(OR(A218="",B218=""),"",SUMIFS($D$4:$D$503,$B$4:$B$503,B218,$A$4:$A$503,"&lt;="&amp;A218)+SUMIFS($E$4:$E$503,$B$4:$B$503,B218,$A$4:$A$503,"&lt;="&amp;A218)-SUMIFS('생산·작업일지'!$G$4:$G$503,'생산·작업일지'!$F$4:$F$503,B218,'생산·작업일지'!$A$4:$A$503,"&lt;="&amp;A218))</f>
        <v/>
      </c>
      <c r="H218" s="12" t="n"/>
      <c r="I218" s="13" t="n"/>
      <c r="J218" s="11" t="n"/>
      <c r="K218" s="13" t="n"/>
      <c r="L218" s="13" t="n"/>
      <c r="M218" s="12" t="n"/>
      <c r="N218" s="15">
        <f>IF(B218="","",IF(COUNTIF(B$4:B218,B218)=1,MAX(N$3:N217)+1,""))</f>
        <v/>
      </c>
    </row>
    <row r="219">
      <c r="A219" s="11" t="n"/>
      <c r="B219" s="12" t="n"/>
      <c r="C219" s="13" t="n"/>
      <c r="D219" s="14" t="n"/>
      <c r="E219" s="14" t="n"/>
      <c r="F219" s="14">
        <f>IF(OR(A219="",B219=""),"",IF(COUNTIFS(A$4:A219,A219,B$4:B219,B219)&gt;1,"",SUMIFS('생산·작업일지'!$G$4:$G$503,'생산·작업일지'!$F$4:$F$503,B219,'생산·작업일지'!$A$4:$A$503,A219)))</f>
        <v/>
      </c>
      <c r="G219" s="14">
        <f>IF(OR(A219="",B219=""),"",SUMIFS($D$4:$D$503,$B$4:$B$503,B219,$A$4:$A$503,"&lt;="&amp;A219)+SUMIFS($E$4:$E$503,$B$4:$B$503,B219,$A$4:$A$503,"&lt;="&amp;A219)-SUMIFS('생산·작업일지'!$G$4:$G$503,'생산·작업일지'!$F$4:$F$503,B219,'생산·작업일지'!$A$4:$A$503,"&lt;="&amp;A219))</f>
        <v/>
      </c>
      <c r="H219" s="12" t="n"/>
      <c r="I219" s="13" t="n"/>
      <c r="J219" s="11" t="n"/>
      <c r="K219" s="13" t="n"/>
      <c r="L219" s="13" t="n"/>
      <c r="M219" s="12" t="n"/>
      <c r="N219" s="15">
        <f>IF(B219="","",IF(COUNTIF(B$4:B219,B219)=1,MAX(N$3:N218)+1,""))</f>
        <v/>
      </c>
    </row>
    <row r="220">
      <c r="A220" s="11" t="n"/>
      <c r="B220" s="12" t="n"/>
      <c r="C220" s="13" t="n"/>
      <c r="D220" s="14" t="n"/>
      <c r="E220" s="14" t="n"/>
      <c r="F220" s="14">
        <f>IF(OR(A220="",B220=""),"",IF(COUNTIFS(A$4:A220,A220,B$4:B220,B220)&gt;1,"",SUMIFS('생산·작업일지'!$G$4:$G$503,'생산·작업일지'!$F$4:$F$503,B220,'생산·작업일지'!$A$4:$A$503,A220)))</f>
        <v/>
      </c>
      <c r="G220" s="14">
        <f>IF(OR(A220="",B220=""),"",SUMIFS($D$4:$D$503,$B$4:$B$503,B220,$A$4:$A$503,"&lt;="&amp;A220)+SUMIFS($E$4:$E$503,$B$4:$B$503,B220,$A$4:$A$503,"&lt;="&amp;A220)-SUMIFS('생산·작업일지'!$G$4:$G$503,'생산·작업일지'!$F$4:$F$503,B220,'생산·작업일지'!$A$4:$A$503,"&lt;="&amp;A220))</f>
        <v/>
      </c>
      <c r="H220" s="12" t="n"/>
      <c r="I220" s="13" t="n"/>
      <c r="J220" s="11" t="n"/>
      <c r="K220" s="13" t="n"/>
      <c r="L220" s="13" t="n"/>
      <c r="M220" s="12" t="n"/>
      <c r="N220" s="15">
        <f>IF(B220="","",IF(COUNTIF(B$4:B220,B220)=1,MAX(N$3:N219)+1,""))</f>
        <v/>
      </c>
    </row>
    <row r="221">
      <c r="A221" s="11" t="n"/>
      <c r="B221" s="12" t="n"/>
      <c r="C221" s="13" t="n"/>
      <c r="D221" s="14" t="n"/>
      <c r="E221" s="14" t="n"/>
      <c r="F221" s="14">
        <f>IF(OR(A221="",B221=""),"",IF(COUNTIFS(A$4:A221,A221,B$4:B221,B221)&gt;1,"",SUMIFS('생산·작업일지'!$G$4:$G$503,'생산·작업일지'!$F$4:$F$503,B221,'생산·작업일지'!$A$4:$A$503,A221)))</f>
        <v/>
      </c>
      <c r="G221" s="14">
        <f>IF(OR(A221="",B221=""),"",SUMIFS($D$4:$D$503,$B$4:$B$503,B221,$A$4:$A$503,"&lt;="&amp;A221)+SUMIFS($E$4:$E$503,$B$4:$B$503,B221,$A$4:$A$503,"&lt;="&amp;A221)-SUMIFS('생산·작업일지'!$G$4:$G$503,'생산·작업일지'!$F$4:$F$503,B221,'생산·작업일지'!$A$4:$A$503,"&lt;="&amp;A221))</f>
        <v/>
      </c>
      <c r="H221" s="12" t="n"/>
      <c r="I221" s="13" t="n"/>
      <c r="J221" s="11" t="n"/>
      <c r="K221" s="13" t="n"/>
      <c r="L221" s="13" t="n"/>
      <c r="M221" s="12" t="n"/>
      <c r="N221" s="15">
        <f>IF(B221="","",IF(COUNTIF(B$4:B221,B221)=1,MAX(N$3:N220)+1,""))</f>
        <v/>
      </c>
    </row>
    <row r="222">
      <c r="A222" s="11" t="n"/>
      <c r="B222" s="12" t="n"/>
      <c r="C222" s="13" t="n"/>
      <c r="D222" s="14" t="n"/>
      <c r="E222" s="14" t="n"/>
      <c r="F222" s="14">
        <f>IF(OR(A222="",B222=""),"",IF(COUNTIFS(A$4:A222,A222,B$4:B222,B222)&gt;1,"",SUMIFS('생산·작업일지'!$G$4:$G$503,'생산·작업일지'!$F$4:$F$503,B222,'생산·작업일지'!$A$4:$A$503,A222)))</f>
        <v/>
      </c>
      <c r="G222" s="14">
        <f>IF(OR(A222="",B222=""),"",SUMIFS($D$4:$D$503,$B$4:$B$503,B222,$A$4:$A$503,"&lt;="&amp;A222)+SUMIFS($E$4:$E$503,$B$4:$B$503,B222,$A$4:$A$503,"&lt;="&amp;A222)-SUMIFS('생산·작업일지'!$G$4:$G$503,'생산·작업일지'!$F$4:$F$503,B222,'생산·작업일지'!$A$4:$A$503,"&lt;="&amp;A222))</f>
        <v/>
      </c>
      <c r="H222" s="12" t="n"/>
      <c r="I222" s="13" t="n"/>
      <c r="J222" s="11" t="n"/>
      <c r="K222" s="13" t="n"/>
      <c r="L222" s="13" t="n"/>
      <c r="M222" s="12" t="n"/>
      <c r="N222" s="15">
        <f>IF(B222="","",IF(COUNTIF(B$4:B222,B222)=1,MAX(N$3:N221)+1,""))</f>
        <v/>
      </c>
    </row>
    <row r="223">
      <c r="A223" s="11" t="n"/>
      <c r="B223" s="12" t="n"/>
      <c r="C223" s="13" t="n"/>
      <c r="D223" s="14" t="n"/>
      <c r="E223" s="14" t="n"/>
      <c r="F223" s="14">
        <f>IF(OR(A223="",B223=""),"",IF(COUNTIFS(A$4:A223,A223,B$4:B223,B223)&gt;1,"",SUMIFS('생산·작업일지'!$G$4:$G$503,'생산·작업일지'!$F$4:$F$503,B223,'생산·작업일지'!$A$4:$A$503,A223)))</f>
        <v/>
      </c>
      <c r="G223" s="14">
        <f>IF(OR(A223="",B223=""),"",SUMIFS($D$4:$D$503,$B$4:$B$503,B223,$A$4:$A$503,"&lt;="&amp;A223)+SUMIFS($E$4:$E$503,$B$4:$B$503,B223,$A$4:$A$503,"&lt;="&amp;A223)-SUMIFS('생산·작업일지'!$G$4:$G$503,'생산·작업일지'!$F$4:$F$503,B223,'생산·작업일지'!$A$4:$A$503,"&lt;="&amp;A223))</f>
        <v/>
      </c>
      <c r="H223" s="12" t="n"/>
      <c r="I223" s="13" t="n"/>
      <c r="J223" s="11" t="n"/>
      <c r="K223" s="13" t="n"/>
      <c r="L223" s="13" t="n"/>
      <c r="M223" s="12" t="n"/>
      <c r="N223" s="15">
        <f>IF(B223="","",IF(COUNTIF(B$4:B223,B223)=1,MAX(N$3:N222)+1,""))</f>
        <v/>
      </c>
    </row>
    <row r="224">
      <c r="A224" s="11" t="n"/>
      <c r="B224" s="12" t="n"/>
      <c r="C224" s="13" t="n"/>
      <c r="D224" s="14" t="n"/>
      <c r="E224" s="14" t="n"/>
      <c r="F224" s="14">
        <f>IF(OR(A224="",B224=""),"",IF(COUNTIFS(A$4:A224,A224,B$4:B224,B224)&gt;1,"",SUMIFS('생산·작업일지'!$G$4:$G$503,'생산·작업일지'!$F$4:$F$503,B224,'생산·작업일지'!$A$4:$A$503,A224)))</f>
        <v/>
      </c>
      <c r="G224" s="14">
        <f>IF(OR(A224="",B224=""),"",SUMIFS($D$4:$D$503,$B$4:$B$503,B224,$A$4:$A$503,"&lt;="&amp;A224)+SUMIFS($E$4:$E$503,$B$4:$B$503,B224,$A$4:$A$503,"&lt;="&amp;A224)-SUMIFS('생산·작업일지'!$G$4:$G$503,'생산·작업일지'!$F$4:$F$503,B224,'생산·작업일지'!$A$4:$A$503,"&lt;="&amp;A224))</f>
        <v/>
      </c>
      <c r="H224" s="12" t="n"/>
      <c r="I224" s="13" t="n"/>
      <c r="J224" s="11" t="n"/>
      <c r="K224" s="13" t="n"/>
      <c r="L224" s="13" t="n"/>
      <c r="M224" s="12" t="n"/>
      <c r="N224" s="15">
        <f>IF(B224="","",IF(COUNTIF(B$4:B224,B224)=1,MAX(N$3:N223)+1,""))</f>
        <v/>
      </c>
    </row>
    <row r="225">
      <c r="A225" s="11" t="n"/>
      <c r="B225" s="12" t="n"/>
      <c r="C225" s="13" t="n"/>
      <c r="D225" s="14" t="n"/>
      <c r="E225" s="14" t="n"/>
      <c r="F225" s="14">
        <f>IF(OR(A225="",B225=""),"",IF(COUNTIFS(A$4:A225,A225,B$4:B225,B225)&gt;1,"",SUMIFS('생산·작업일지'!$G$4:$G$503,'생산·작업일지'!$F$4:$F$503,B225,'생산·작업일지'!$A$4:$A$503,A225)))</f>
        <v/>
      </c>
      <c r="G225" s="14">
        <f>IF(OR(A225="",B225=""),"",SUMIFS($D$4:$D$503,$B$4:$B$503,B225,$A$4:$A$503,"&lt;="&amp;A225)+SUMIFS($E$4:$E$503,$B$4:$B$503,B225,$A$4:$A$503,"&lt;="&amp;A225)-SUMIFS('생산·작업일지'!$G$4:$G$503,'생산·작업일지'!$F$4:$F$503,B225,'생산·작업일지'!$A$4:$A$503,"&lt;="&amp;A225))</f>
        <v/>
      </c>
      <c r="H225" s="12" t="n"/>
      <c r="I225" s="13" t="n"/>
      <c r="J225" s="11" t="n"/>
      <c r="K225" s="13" t="n"/>
      <c r="L225" s="13" t="n"/>
      <c r="M225" s="12" t="n"/>
      <c r="N225" s="15">
        <f>IF(B225="","",IF(COUNTIF(B$4:B225,B225)=1,MAX(N$3:N224)+1,""))</f>
        <v/>
      </c>
    </row>
    <row r="226">
      <c r="A226" s="11" t="n"/>
      <c r="B226" s="12" t="n"/>
      <c r="C226" s="13" t="n"/>
      <c r="D226" s="14" t="n"/>
      <c r="E226" s="14" t="n"/>
      <c r="F226" s="14">
        <f>IF(OR(A226="",B226=""),"",IF(COUNTIFS(A$4:A226,A226,B$4:B226,B226)&gt;1,"",SUMIFS('생산·작업일지'!$G$4:$G$503,'생산·작업일지'!$F$4:$F$503,B226,'생산·작업일지'!$A$4:$A$503,A226)))</f>
        <v/>
      </c>
      <c r="G226" s="14">
        <f>IF(OR(A226="",B226=""),"",SUMIFS($D$4:$D$503,$B$4:$B$503,B226,$A$4:$A$503,"&lt;="&amp;A226)+SUMIFS($E$4:$E$503,$B$4:$B$503,B226,$A$4:$A$503,"&lt;="&amp;A226)-SUMIFS('생산·작업일지'!$G$4:$G$503,'생산·작업일지'!$F$4:$F$503,B226,'생산·작업일지'!$A$4:$A$503,"&lt;="&amp;A226))</f>
        <v/>
      </c>
      <c r="H226" s="12" t="n"/>
      <c r="I226" s="13" t="n"/>
      <c r="J226" s="11" t="n"/>
      <c r="K226" s="13" t="n"/>
      <c r="L226" s="13" t="n"/>
      <c r="M226" s="12" t="n"/>
      <c r="N226" s="15">
        <f>IF(B226="","",IF(COUNTIF(B$4:B226,B226)=1,MAX(N$3:N225)+1,""))</f>
        <v/>
      </c>
    </row>
    <row r="227">
      <c r="A227" s="11" t="n"/>
      <c r="B227" s="12" t="n"/>
      <c r="C227" s="13" t="n"/>
      <c r="D227" s="14" t="n"/>
      <c r="E227" s="14" t="n"/>
      <c r="F227" s="14">
        <f>IF(OR(A227="",B227=""),"",IF(COUNTIFS(A$4:A227,A227,B$4:B227,B227)&gt;1,"",SUMIFS('생산·작업일지'!$G$4:$G$503,'생산·작업일지'!$F$4:$F$503,B227,'생산·작업일지'!$A$4:$A$503,A227)))</f>
        <v/>
      </c>
      <c r="G227" s="14">
        <f>IF(OR(A227="",B227=""),"",SUMIFS($D$4:$D$503,$B$4:$B$503,B227,$A$4:$A$503,"&lt;="&amp;A227)+SUMIFS($E$4:$E$503,$B$4:$B$503,B227,$A$4:$A$503,"&lt;="&amp;A227)-SUMIFS('생산·작업일지'!$G$4:$G$503,'생산·작업일지'!$F$4:$F$503,B227,'생산·작업일지'!$A$4:$A$503,"&lt;="&amp;A227))</f>
        <v/>
      </c>
      <c r="H227" s="12" t="n"/>
      <c r="I227" s="13" t="n"/>
      <c r="J227" s="11" t="n"/>
      <c r="K227" s="13" t="n"/>
      <c r="L227" s="13" t="n"/>
      <c r="M227" s="12" t="n"/>
      <c r="N227" s="15">
        <f>IF(B227="","",IF(COUNTIF(B$4:B227,B227)=1,MAX(N$3:N226)+1,""))</f>
        <v/>
      </c>
    </row>
    <row r="228">
      <c r="A228" s="11" t="n"/>
      <c r="B228" s="12" t="n"/>
      <c r="C228" s="13" t="n"/>
      <c r="D228" s="14" t="n"/>
      <c r="E228" s="14" t="n"/>
      <c r="F228" s="14">
        <f>IF(OR(A228="",B228=""),"",IF(COUNTIFS(A$4:A228,A228,B$4:B228,B228)&gt;1,"",SUMIFS('생산·작업일지'!$G$4:$G$503,'생산·작업일지'!$F$4:$F$503,B228,'생산·작업일지'!$A$4:$A$503,A228)))</f>
        <v/>
      </c>
      <c r="G228" s="14">
        <f>IF(OR(A228="",B228=""),"",SUMIFS($D$4:$D$503,$B$4:$B$503,B228,$A$4:$A$503,"&lt;="&amp;A228)+SUMIFS($E$4:$E$503,$B$4:$B$503,B228,$A$4:$A$503,"&lt;="&amp;A228)-SUMIFS('생산·작업일지'!$G$4:$G$503,'생산·작업일지'!$F$4:$F$503,B228,'생산·작업일지'!$A$4:$A$503,"&lt;="&amp;A228))</f>
        <v/>
      </c>
      <c r="H228" s="12" t="n"/>
      <c r="I228" s="13" t="n"/>
      <c r="J228" s="11" t="n"/>
      <c r="K228" s="13" t="n"/>
      <c r="L228" s="13" t="n"/>
      <c r="M228" s="12" t="n"/>
      <c r="N228" s="15">
        <f>IF(B228="","",IF(COUNTIF(B$4:B228,B228)=1,MAX(N$3:N227)+1,""))</f>
        <v/>
      </c>
    </row>
    <row r="229">
      <c r="A229" s="11" t="n"/>
      <c r="B229" s="12" t="n"/>
      <c r="C229" s="13" t="n"/>
      <c r="D229" s="14" t="n"/>
      <c r="E229" s="14" t="n"/>
      <c r="F229" s="14">
        <f>IF(OR(A229="",B229=""),"",IF(COUNTIFS(A$4:A229,A229,B$4:B229,B229)&gt;1,"",SUMIFS('생산·작업일지'!$G$4:$G$503,'생산·작업일지'!$F$4:$F$503,B229,'생산·작업일지'!$A$4:$A$503,A229)))</f>
        <v/>
      </c>
      <c r="G229" s="14">
        <f>IF(OR(A229="",B229=""),"",SUMIFS($D$4:$D$503,$B$4:$B$503,B229,$A$4:$A$503,"&lt;="&amp;A229)+SUMIFS($E$4:$E$503,$B$4:$B$503,B229,$A$4:$A$503,"&lt;="&amp;A229)-SUMIFS('생산·작업일지'!$G$4:$G$503,'생산·작업일지'!$F$4:$F$503,B229,'생산·작업일지'!$A$4:$A$503,"&lt;="&amp;A229))</f>
        <v/>
      </c>
      <c r="H229" s="12" t="n"/>
      <c r="I229" s="13" t="n"/>
      <c r="J229" s="11" t="n"/>
      <c r="K229" s="13" t="n"/>
      <c r="L229" s="13" t="n"/>
      <c r="M229" s="12" t="n"/>
      <c r="N229" s="15">
        <f>IF(B229="","",IF(COUNTIF(B$4:B229,B229)=1,MAX(N$3:N228)+1,""))</f>
        <v/>
      </c>
    </row>
    <row r="230">
      <c r="A230" s="11" t="n"/>
      <c r="B230" s="12" t="n"/>
      <c r="C230" s="13" t="n"/>
      <c r="D230" s="14" t="n"/>
      <c r="E230" s="14" t="n"/>
      <c r="F230" s="14">
        <f>IF(OR(A230="",B230=""),"",IF(COUNTIFS(A$4:A230,A230,B$4:B230,B230)&gt;1,"",SUMIFS('생산·작업일지'!$G$4:$G$503,'생산·작업일지'!$F$4:$F$503,B230,'생산·작업일지'!$A$4:$A$503,A230)))</f>
        <v/>
      </c>
      <c r="G230" s="14">
        <f>IF(OR(A230="",B230=""),"",SUMIFS($D$4:$D$503,$B$4:$B$503,B230,$A$4:$A$503,"&lt;="&amp;A230)+SUMIFS($E$4:$E$503,$B$4:$B$503,B230,$A$4:$A$503,"&lt;="&amp;A230)-SUMIFS('생산·작업일지'!$G$4:$G$503,'생산·작업일지'!$F$4:$F$503,B230,'생산·작업일지'!$A$4:$A$503,"&lt;="&amp;A230))</f>
        <v/>
      </c>
      <c r="H230" s="12" t="n"/>
      <c r="I230" s="13" t="n"/>
      <c r="J230" s="11" t="n"/>
      <c r="K230" s="13" t="n"/>
      <c r="L230" s="13" t="n"/>
      <c r="M230" s="12" t="n"/>
      <c r="N230" s="15">
        <f>IF(B230="","",IF(COUNTIF(B$4:B230,B230)=1,MAX(N$3:N229)+1,""))</f>
        <v/>
      </c>
    </row>
    <row r="231">
      <c r="A231" s="11" t="n"/>
      <c r="B231" s="12" t="n"/>
      <c r="C231" s="13" t="n"/>
      <c r="D231" s="14" t="n"/>
      <c r="E231" s="14" t="n"/>
      <c r="F231" s="14">
        <f>IF(OR(A231="",B231=""),"",IF(COUNTIFS(A$4:A231,A231,B$4:B231,B231)&gt;1,"",SUMIFS('생산·작업일지'!$G$4:$G$503,'생산·작업일지'!$F$4:$F$503,B231,'생산·작업일지'!$A$4:$A$503,A231)))</f>
        <v/>
      </c>
      <c r="G231" s="14">
        <f>IF(OR(A231="",B231=""),"",SUMIFS($D$4:$D$503,$B$4:$B$503,B231,$A$4:$A$503,"&lt;="&amp;A231)+SUMIFS($E$4:$E$503,$B$4:$B$503,B231,$A$4:$A$503,"&lt;="&amp;A231)-SUMIFS('생산·작업일지'!$G$4:$G$503,'생산·작업일지'!$F$4:$F$503,B231,'생산·작업일지'!$A$4:$A$503,"&lt;="&amp;A231))</f>
        <v/>
      </c>
      <c r="H231" s="12" t="n"/>
      <c r="I231" s="13" t="n"/>
      <c r="J231" s="11" t="n"/>
      <c r="K231" s="13" t="n"/>
      <c r="L231" s="13" t="n"/>
      <c r="M231" s="12" t="n"/>
      <c r="N231" s="15">
        <f>IF(B231="","",IF(COUNTIF(B$4:B231,B231)=1,MAX(N$3:N230)+1,""))</f>
        <v/>
      </c>
    </row>
    <row r="232">
      <c r="A232" s="11" t="n"/>
      <c r="B232" s="12" t="n"/>
      <c r="C232" s="13" t="n"/>
      <c r="D232" s="14" t="n"/>
      <c r="E232" s="14" t="n"/>
      <c r="F232" s="14">
        <f>IF(OR(A232="",B232=""),"",IF(COUNTIFS(A$4:A232,A232,B$4:B232,B232)&gt;1,"",SUMIFS('생산·작업일지'!$G$4:$G$503,'생산·작업일지'!$F$4:$F$503,B232,'생산·작업일지'!$A$4:$A$503,A232)))</f>
        <v/>
      </c>
      <c r="G232" s="14">
        <f>IF(OR(A232="",B232=""),"",SUMIFS($D$4:$D$503,$B$4:$B$503,B232,$A$4:$A$503,"&lt;="&amp;A232)+SUMIFS($E$4:$E$503,$B$4:$B$503,B232,$A$4:$A$503,"&lt;="&amp;A232)-SUMIFS('생산·작업일지'!$G$4:$G$503,'생산·작업일지'!$F$4:$F$503,B232,'생산·작업일지'!$A$4:$A$503,"&lt;="&amp;A232))</f>
        <v/>
      </c>
      <c r="H232" s="12" t="n"/>
      <c r="I232" s="13" t="n"/>
      <c r="J232" s="11" t="n"/>
      <c r="K232" s="13" t="n"/>
      <c r="L232" s="13" t="n"/>
      <c r="M232" s="12" t="n"/>
      <c r="N232" s="15">
        <f>IF(B232="","",IF(COUNTIF(B$4:B232,B232)=1,MAX(N$3:N231)+1,""))</f>
        <v/>
      </c>
    </row>
    <row r="233">
      <c r="A233" s="11" t="n"/>
      <c r="B233" s="12" t="n"/>
      <c r="C233" s="13" t="n"/>
      <c r="D233" s="14" t="n"/>
      <c r="E233" s="14" t="n"/>
      <c r="F233" s="14">
        <f>IF(OR(A233="",B233=""),"",IF(COUNTIFS(A$4:A233,A233,B$4:B233,B233)&gt;1,"",SUMIFS('생산·작업일지'!$G$4:$G$503,'생산·작업일지'!$F$4:$F$503,B233,'생산·작업일지'!$A$4:$A$503,A233)))</f>
        <v/>
      </c>
      <c r="G233" s="14">
        <f>IF(OR(A233="",B233=""),"",SUMIFS($D$4:$D$503,$B$4:$B$503,B233,$A$4:$A$503,"&lt;="&amp;A233)+SUMIFS($E$4:$E$503,$B$4:$B$503,B233,$A$4:$A$503,"&lt;="&amp;A233)-SUMIFS('생산·작업일지'!$G$4:$G$503,'생산·작업일지'!$F$4:$F$503,B233,'생산·작업일지'!$A$4:$A$503,"&lt;="&amp;A233))</f>
        <v/>
      </c>
      <c r="H233" s="12" t="n"/>
      <c r="I233" s="13" t="n"/>
      <c r="J233" s="11" t="n"/>
      <c r="K233" s="13" t="n"/>
      <c r="L233" s="13" t="n"/>
      <c r="M233" s="12" t="n"/>
      <c r="N233" s="15">
        <f>IF(B233="","",IF(COUNTIF(B$4:B233,B233)=1,MAX(N$3:N232)+1,""))</f>
        <v/>
      </c>
    </row>
    <row r="234">
      <c r="A234" s="11" t="n"/>
      <c r="B234" s="12" t="n"/>
      <c r="C234" s="13" t="n"/>
      <c r="D234" s="14" t="n"/>
      <c r="E234" s="14" t="n"/>
      <c r="F234" s="14">
        <f>IF(OR(A234="",B234=""),"",IF(COUNTIFS(A$4:A234,A234,B$4:B234,B234)&gt;1,"",SUMIFS('생산·작업일지'!$G$4:$G$503,'생산·작업일지'!$F$4:$F$503,B234,'생산·작업일지'!$A$4:$A$503,A234)))</f>
        <v/>
      </c>
      <c r="G234" s="14">
        <f>IF(OR(A234="",B234=""),"",SUMIFS($D$4:$D$503,$B$4:$B$503,B234,$A$4:$A$503,"&lt;="&amp;A234)+SUMIFS($E$4:$E$503,$B$4:$B$503,B234,$A$4:$A$503,"&lt;="&amp;A234)-SUMIFS('생산·작업일지'!$G$4:$G$503,'생산·작업일지'!$F$4:$F$503,B234,'생산·작업일지'!$A$4:$A$503,"&lt;="&amp;A234))</f>
        <v/>
      </c>
      <c r="H234" s="12" t="n"/>
      <c r="I234" s="13" t="n"/>
      <c r="J234" s="11" t="n"/>
      <c r="K234" s="13" t="n"/>
      <c r="L234" s="13" t="n"/>
      <c r="M234" s="12" t="n"/>
      <c r="N234" s="15">
        <f>IF(B234="","",IF(COUNTIF(B$4:B234,B234)=1,MAX(N$3:N233)+1,""))</f>
        <v/>
      </c>
    </row>
    <row r="235">
      <c r="A235" s="11" t="n"/>
      <c r="B235" s="12" t="n"/>
      <c r="C235" s="13" t="n"/>
      <c r="D235" s="14" t="n"/>
      <c r="E235" s="14" t="n"/>
      <c r="F235" s="14">
        <f>IF(OR(A235="",B235=""),"",IF(COUNTIFS(A$4:A235,A235,B$4:B235,B235)&gt;1,"",SUMIFS('생산·작업일지'!$G$4:$G$503,'생산·작업일지'!$F$4:$F$503,B235,'생산·작업일지'!$A$4:$A$503,A235)))</f>
        <v/>
      </c>
      <c r="G235" s="14">
        <f>IF(OR(A235="",B235=""),"",SUMIFS($D$4:$D$503,$B$4:$B$503,B235,$A$4:$A$503,"&lt;="&amp;A235)+SUMIFS($E$4:$E$503,$B$4:$B$503,B235,$A$4:$A$503,"&lt;="&amp;A235)-SUMIFS('생산·작업일지'!$G$4:$G$503,'생산·작업일지'!$F$4:$F$503,B235,'생산·작업일지'!$A$4:$A$503,"&lt;="&amp;A235))</f>
        <v/>
      </c>
      <c r="H235" s="12" t="n"/>
      <c r="I235" s="13" t="n"/>
      <c r="J235" s="11" t="n"/>
      <c r="K235" s="13" t="n"/>
      <c r="L235" s="13" t="n"/>
      <c r="M235" s="12" t="n"/>
      <c r="N235" s="15">
        <f>IF(B235="","",IF(COUNTIF(B$4:B235,B235)=1,MAX(N$3:N234)+1,""))</f>
        <v/>
      </c>
    </row>
    <row r="236">
      <c r="A236" s="11" t="n"/>
      <c r="B236" s="12" t="n"/>
      <c r="C236" s="13" t="n"/>
      <c r="D236" s="14" t="n"/>
      <c r="E236" s="14" t="n"/>
      <c r="F236" s="14">
        <f>IF(OR(A236="",B236=""),"",IF(COUNTIFS(A$4:A236,A236,B$4:B236,B236)&gt;1,"",SUMIFS('생산·작업일지'!$G$4:$G$503,'생산·작업일지'!$F$4:$F$503,B236,'생산·작업일지'!$A$4:$A$503,A236)))</f>
        <v/>
      </c>
      <c r="G236" s="14">
        <f>IF(OR(A236="",B236=""),"",SUMIFS($D$4:$D$503,$B$4:$B$503,B236,$A$4:$A$503,"&lt;="&amp;A236)+SUMIFS($E$4:$E$503,$B$4:$B$503,B236,$A$4:$A$503,"&lt;="&amp;A236)-SUMIFS('생산·작업일지'!$G$4:$G$503,'생산·작업일지'!$F$4:$F$503,B236,'생산·작업일지'!$A$4:$A$503,"&lt;="&amp;A236))</f>
        <v/>
      </c>
      <c r="H236" s="12" t="n"/>
      <c r="I236" s="13" t="n"/>
      <c r="J236" s="11" t="n"/>
      <c r="K236" s="13" t="n"/>
      <c r="L236" s="13" t="n"/>
      <c r="M236" s="12" t="n"/>
      <c r="N236" s="15">
        <f>IF(B236="","",IF(COUNTIF(B$4:B236,B236)=1,MAX(N$3:N235)+1,""))</f>
        <v/>
      </c>
    </row>
    <row r="237">
      <c r="A237" s="11" t="n"/>
      <c r="B237" s="12" t="n"/>
      <c r="C237" s="13" t="n"/>
      <c r="D237" s="14" t="n"/>
      <c r="E237" s="14" t="n"/>
      <c r="F237" s="14">
        <f>IF(OR(A237="",B237=""),"",IF(COUNTIFS(A$4:A237,A237,B$4:B237,B237)&gt;1,"",SUMIFS('생산·작업일지'!$G$4:$G$503,'생산·작업일지'!$F$4:$F$503,B237,'생산·작업일지'!$A$4:$A$503,A237)))</f>
        <v/>
      </c>
      <c r="G237" s="14">
        <f>IF(OR(A237="",B237=""),"",SUMIFS($D$4:$D$503,$B$4:$B$503,B237,$A$4:$A$503,"&lt;="&amp;A237)+SUMIFS($E$4:$E$503,$B$4:$B$503,B237,$A$4:$A$503,"&lt;="&amp;A237)-SUMIFS('생산·작업일지'!$G$4:$G$503,'생산·작업일지'!$F$4:$F$503,B237,'생산·작업일지'!$A$4:$A$503,"&lt;="&amp;A237))</f>
        <v/>
      </c>
      <c r="H237" s="12" t="n"/>
      <c r="I237" s="13" t="n"/>
      <c r="J237" s="11" t="n"/>
      <c r="K237" s="13" t="n"/>
      <c r="L237" s="13" t="n"/>
      <c r="M237" s="12" t="n"/>
      <c r="N237" s="15">
        <f>IF(B237="","",IF(COUNTIF(B$4:B237,B237)=1,MAX(N$3:N236)+1,""))</f>
        <v/>
      </c>
    </row>
    <row r="238">
      <c r="A238" s="11" t="n"/>
      <c r="B238" s="12" t="n"/>
      <c r="C238" s="13" t="n"/>
      <c r="D238" s="14" t="n"/>
      <c r="E238" s="14" t="n"/>
      <c r="F238" s="14">
        <f>IF(OR(A238="",B238=""),"",IF(COUNTIFS(A$4:A238,A238,B$4:B238,B238)&gt;1,"",SUMIFS('생산·작업일지'!$G$4:$G$503,'생산·작업일지'!$F$4:$F$503,B238,'생산·작업일지'!$A$4:$A$503,A238)))</f>
        <v/>
      </c>
      <c r="G238" s="14">
        <f>IF(OR(A238="",B238=""),"",SUMIFS($D$4:$D$503,$B$4:$B$503,B238,$A$4:$A$503,"&lt;="&amp;A238)+SUMIFS($E$4:$E$503,$B$4:$B$503,B238,$A$4:$A$503,"&lt;="&amp;A238)-SUMIFS('생산·작업일지'!$G$4:$G$503,'생산·작업일지'!$F$4:$F$503,B238,'생산·작업일지'!$A$4:$A$503,"&lt;="&amp;A238))</f>
        <v/>
      </c>
      <c r="H238" s="12" t="n"/>
      <c r="I238" s="13" t="n"/>
      <c r="J238" s="11" t="n"/>
      <c r="K238" s="13" t="n"/>
      <c r="L238" s="13" t="n"/>
      <c r="M238" s="12" t="n"/>
      <c r="N238" s="15">
        <f>IF(B238="","",IF(COUNTIF(B$4:B238,B238)=1,MAX(N$3:N237)+1,""))</f>
        <v/>
      </c>
    </row>
    <row r="239">
      <c r="A239" s="11" t="n"/>
      <c r="B239" s="12" t="n"/>
      <c r="C239" s="13" t="n"/>
      <c r="D239" s="14" t="n"/>
      <c r="E239" s="14" t="n"/>
      <c r="F239" s="14">
        <f>IF(OR(A239="",B239=""),"",IF(COUNTIFS(A$4:A239,A239,B$4:B239,B239)&gt;1,"",SUMIFS('생산·작업일지'!$G$4:$G$503,'생산·작업일지'!$F$4:$F$503,B239,'생산·작업일지'!$A$4:$A$503,A239)))</f>
        <v/>
      </c>
      <c r="G239" s="14">
        <f>IF(OR(A239="",B239=""),"",SUMIFS($D$4:$D$503,$B$4:$B$503,B239,$A$4:$A$503,"&lt;="&amp;A239)+SUMIFS($E$4:$E$503,$B$4:$B$503,B239,$A$4:$A$503,"&lt;="&amp;A239)-SUMIFS('생산·작업일지'!$G$4:$G$503,'생산·작업일지'!$F$4:$F$503,B239,'생산·작업일지'!$A$4:$A$503,"&lt;="&amp;A239))</f>
        <v/>
      </c>
      <c r="H239" s="12" t="n"/>
      <c r="I239" s="13" t="n"/>
      <c r="J239" s="11" t="n"/>
      <c r="K239" s="13" t="n"/>
      <c r="L239" s="13" t="n"/>
      <c r="M239" s="12" t="n"/>
      <c r="N239" s="15">
        <f>IF(B239="","",IF(COUNTIF(B$4:B239,B239)=1,MAX(N$3:N238)+1,""))</f>
        <v/>
      </c>
    </row>
    <row r="240">
      <c r="A240" s="11" t="n"/>
      <c r="B240" s="12" t="n"/>
      <c r="C240" s="13" t="n"/>
      <c r="D240" s="14" t="n"/>
      <c r="E240" s="14" t="n"/>
      <c r="F240" s="14">
        <f>IF(OR(A240="",B240=""),"",IF(COUNTIFS(A$4:A240,A240,B$4:B240,B240)&gt;1,"",SUMIFS('생산·작업일지'!$G$4:$G$503,'생산·작업일지'!$F$4:$F$503,B240,'생산·작업일지'!$A$4:$A$503,A240)))</f>
        <v/>
      </c>
      <c r="G240" s="14">
        <f>IF(OR(A240="",B240=""),"",SUMIFS($D$4:$D$503,$B$4:$B$503,B240,$A$4:$A$503,"&lt;="&amp;A240)+SUMIFS($E$4:$E$503,$B$4:$B$503,B240,$A$4:$A$503,"&lt;="&amp;A240)-SUMIFS('생산·작업일지'!$G$4:$G$503,'생산·작업일지'!$F$4:$F$503,B240,'생산·작업일지'!$A$4:$A$503,"&lt;="&amp;A240))</f>
        <v/>
      </c>
      <c r="H240" s="12" t="n"/>
      <c r="I240" s="13" t="n"/>
      <c r="J240" s="11" t="n"/>
      <c r="K240" s="13" t="n"/>
      <c r="L240" s="13" t="n"/>
      <c r="M240" s="12" t="n"/>
      <c r="N240" s="15">
        <f>IF(B240="","",IF(COUNTIF(B$4:B240,B240)=1,MAX(N$3:N239)+1,""))</f>
        <v/>
      </c>
    </row>
    <row r="241">
      <c r="A241" s="11" t="n"/>
      <c r="B241" s="12" t="n"/>
      <c r="C241" s="13" t="n"/>
      <c r="D241" s="14" t="n"/>
      <c r="E241" s="14" t="n"/>
      <c r="F241" s="14">
        <f>IF(OR(A241="",B241=""),"",IF(COUNTIFS(A$4:A241,A241,B$4:B241,B241)&gt;1,"",SUMIFS('생산·작업일지'!$G$4:$G$503,'생산·작업일지'!$F$4:$F$503,B241,'생산·작업일지'!$A$4:$A$503,A241)))</f>
        <v/>
      </c>
      <c r="G241" s="14">
        <f>IF(OR(A241="",B241=""),"",SUMIFS($D$4:$D$503,$B$4:$B$503,B241,$A$4:$A$503,"&lt;="&amp;A241)+SUMIFS($E$4:$E$503,$B$4:$B$503,B241,$A$4:$A$503,"&lt;="&amp;A241)-SUMIFS('생산·작업일지'!$G$4:$G$503,'생산·작업일지'!$F$4:$F$503,B241,'생산·작업일지'!$A$4:$A$503,"&lt;="&amp;A241))</f>
        <v/>
      </c>
      <c r="H241" s="12" t="n"/>
      <c r="I241" s="13" t="n"/>
      <c r="J241" s="11" t="n"/>
      <c r="K241" s="13" t="n"/>
      <c r="L241" s="13" t="n"/>
      <c r="M241" s="12" t="n"/>
      <c r="N241" s="15">
        <f>IF(B241="","",IF(COUNTIF(B$4:B241,B241)=1,MAX(N$3:N240)+1,""))</f>
        <v/>
      </c>
    </row>
    <row r="242">
      <c r="A242" s="11" t="n"/>
      <c r="B242" s="12" t="n"/>
      <c r="C242" s="13" t="n"/>
      <c r="D242" s="14" t="n"/>
      <c r="E242" s="14" t="n"/>
      <c r="F242" s="14">
        <f>IF(OR(A242="",B242=""),"",IF(COUNTIFS(A$4:A242,A242,B$4:B242,B242)&gt;1,"",SUMIFS('생산·작업일지'!$G$4:$G$503,'생산·작업일지'!$F$4:$F$503,B242,'생산·작업일지'!$A$4:$A$503,A242)))</f>
        <v/>
      </c>
      <c r="G242" s="14">
        <f>IF(OR(A242="",B242=""),"",SUMIFS($D$4:$D$503,$B$4:$B$503,B242,$A$4:$A$503,"&lt;="&amp;A242)+SUMIFS($E$4:$E$503,$B$4:$B$503,B242,$A$4:$A$503,"&lt;="&amp;A242)-SUMIFS('생산·작업일지'!$G$4:$G$503,'생산·작업일지'!$F$4:$F$503,B242,'생산·작업일지'!$A$4:$A$503,"&lt;="&amp;A242))</f>
        <v/>
      </c>
      <c r="H242" s="12" t="n"/>
      <c r="I242" s="13" t="n"/>
      <c r="J242" s="11" t="n"/>
      <c r="K242" s="13" t="n"/>
      <c r="L242" s="13" t="n"/>
      <c r="M242" s="12" t="n"/>
      <c r="N242" s="15">
        <f>IF(B242="","",IF(COUNTIF(B$4:B242,B242)=1,MAX(N$3:N241)+1,""))</f>
        <v/>
      </c>
    </row>
    <row r="243">
      <c r="A243" s="11" t="n"/>
      <c r="B243" s="12" t="n"/>
      <c r="C243" s="13" t="n"/>
      <c r="D243" s="14" t="n"/>
      <c r="E243" s="14" t="n"/>
      <c r="F243" s="14">
        <f>IF(OR(A243="",B243=""),"",IF(COUNTIFS(A$4:A243,A243,B$4:B243,B243)&gt;1,"",SUMIFS('생산·작업일지'!$G$4:$G$503,'생산·작업일지'!$F$4:$F$503,B243,'생산·작업일지'!$A$4:$A$503,A243)))</f>
        <v/>
      </c>
      <c r="G243" s="14">
        <f>IF(OR(A243="",B243=""),"",SUMIFS($D$4:$D$503,$B$4:$B$503,B243,$A$4:$A$503,"&lt;="&amp;A243)+SUMIFS($E$4:$E$503,$B$4:$B$503,B243,$A$4:$A$503,"&lt;="&amp;A243)-SUMIFS('생산·작업일지'!$G$4:$G$503,'생산·작업일지'!$F$4:$F$503,B243,'생산·작업일지'!$A$4:$A$503,"&lt;="&amp;A243))</f>
        <v/>
      </c>
      <c r="H243" s="12" t="n"/>
      <c r="I243" s="13" t="n"/>
      <c r="J243" s="11" t="n"/>
      <c r="K243" s="13" t="n"/>
      <c r="L243" s="13" t="n"/>
      <c r="M243" s="12" t="n"/>
      <c r="N243" s="15">
        <f>IF(B243="","",IF(COUNTIF(B$4:B243,B243)=1,MAX(N$3:N242)+1,""))</f>
        <v/>
      </c>
    </row>
    <row r="244">
      <c r="A244" s="11" t="n"/>
      <c r="B244" s="12" t="n"/>
      <c r="C244" s="13" t="n"/>
      <c r="D244" s="14" t="n"/>
      <c r="E244" s="14" t="n"/>
      <c r="F244" s="14">
        <f>IF(OR(A244="",B244=""),"",IF(COUNTIFS(A$4:A244,A244,B$4:B244,B244)&gt;1,"",SUMIFS('생산·작업일지'!$G$4:$G$503,'생산·작업일지'!$F$4:$F$503,B244,'생산·작업일지'!$A$4:$A$503,A244)))</f>
        <v/>
      </c>
      <c r="G244" s="14">
        <f>IF(OR(A244="",B244=""),"",SUMIFS($D$4:$D$503,$B$4:$B$503,B244,$A$4:$A$503,"&lt;="&amp;A244)+SUMIFS($E$4:$E$503,$B$4:$B$503,B244,$A$4:$A$503,"&lt;="&amp;A244)-SUMIFS('생산·작업일지'!$G$4:$G$503,'생산·작업일지'!$F$4:$F$503,B244,'생산·작업일지'!$A$4:$A$503,"&lt;="&amp;A244))</f>
        <v/>
      </c>
      <c r="H244" s="12" t="n"/>
      <c r="I244" s="13" t="n"/>
      <c r="J244" s="11" t="n"/>
      <c r="K244" s="13" t="n"/>
      <c r="L244" s="13" t="n"/>
      <c r="M244" s="12" t="n"/>
      <c r="N244" s="15">
        <f>IF(B244="","",IF(COUNTIF(B$4:B244,B244)=1,MAX(N$3:N243)+1,""))</f>
        <v/>
      </c>
    </row>
    <row r="245">
      <c r="A245" s="11" t="n"/>
      <c r="B245" s="12" t="n"/>
      <c r="C245" s="13" t="n"/>
      <c r="D245" s="14" t="n"/>
      <c r="E245" s="14" t="n"/>
      <c r="F245" s="14">
        <f>IF(OR(A245="",B245=""),"",IF(COUNTIFS(A$4:A245,A245,B$4:B245,B245)&gt;1,"",SUMIFS('생산·작업일지'!$G$4:$G$503,'생산·작업일지'!$F$4:$F$503,B245,'생산·작업일지'!$A$4:$A$503,A245)))</f>
        <v/>
      </c>
      <c r="G245" s="14">
        <f>IF(OR(A245="",B245=""),"",SUMIFS($D$4:$D$503,$B$4:$B$503,B245,$A$4:$A$503,"&lt;="&amp;A245)+SUMIFS($E$4:$E$503,$B$4:$B$503,B245,$A$4:$A$503,"&lt;="&amp;A245)-SUMIFS('생산·작업일지'!$G$4:$G$503,'생산·작업일지'!$F$4:$F$503,B245,'생산·작업일지'!$A$4:$A$503,"&lt;="&amp;A245))</f>
        <v/>
      </c>
      <c r="H245" s="12" t="n"/>
      <c r="I245" s="13" t="n"/>
      <c r="J245" s="11" t="n"/>
      <c r="K245" s="13" t="n"/>
      <c r="L245" s="13" t="n"/>
      <c r="M245" s="12" t="n"/>
      <c r="N245" s="15">
        <f>IF(B245="","",IF(COUNTIF(B$4:B245,B245)=1,MAX(N$3:N244)+1,""))</f>
        <v/>
      </c>
    </row>
    <row r="246">
      <c r="A246" s="11" t="n"/>
      <c r="B246" s="12" t="n"/>
      <c r="C246" s="13" t="n"/>
      <c r="D246" s="14" t="n"/>
      <c r="E246" s="14" t="n"/>
      <c r="F246" s="14">
        <f>IF(OR(A246="",B246=""),"",IF(COUNTIFS(A$4:A246,A246,B$4:B246,B246)&gt;1,"",SUMIFS('생산·작업일지'!$G$4:$G$503,'생산·작업일지'!$F$4:$F$503,B246,'생산·작업일지'!$A$4:$A$503,A246)))</f>
        <v/>
      </c>
      <c r="G246" s="14">
        <f>IF(OR(A246="",B246=""),"",SUMIFS($D$4:$D$503,$B$4:$B$503,B246,$A$4:$A$503,"&lt;="&amp;A246)+SUMIFS($E$4:$E$503,$B$4:$B$503,B246,$A$4:$A$503,"&lt;="&amp;A246)-SUMIFS('생산·작업일지'!$G$4:$G$503,'생산·작업일지'!$F$4:$F$503,B246,'생산·작업일지'!$A$4:$A$503,"&lt;="&amp;A246))</f>
        <v/>
      </c>
      <c r="H246" s="12" t="n"/>
      <c r="I246" s="13" t="n"/>
      <c r="J246" s="11" t="n"/>
      <c r="K246" s="13" t="n"/>
      <c r="L246" s="13" t="n"/>
      <c r="M246" s="12" t="n"/>
      <c r="N246" s="15">
        <f>IF(B246="","",IF(COUNTIF(B$4:B246,B246)=1,MAX(N$3:N245)+1,""))</f>
        <v/>
      </c>
    </row>
    <row r="247">
      <c r="A247" s="11" t="n"/>
      <c r="B247" s="12" t="n"/>
      <c r="C247" s="13" t="n"/>
      <c r="D247" s="14" t="n"/>
      <c r="E247" s="14" t="n"/>
      <c r="F247" s="14">
        <f>IF(OR(A247="",B247=""),"",IF(COUNTIFS(A$4:A247,A247,B$4:B247,B247)&gt;1,"",SUMIFS('생산·작업일지'!$G$4:$G$503,'생산·작업일지'!$F$4:$F$503,B247,'생산·작업일지'!$A$4:$A$503,A247)))</f>
        <v/>
      </c>
      <c r="G247" s="14">
        <f>IF(OR(A247="",B247=""),"",SUMIFS($D$4:$D$503,$B$4:$B$503,B247,$A$4:$A$503,"&lt;="&amp;A247)+SUMIFS($E$4:$E$503,$B$4:$B$503,B247,$A$4:$A$503,"&lt;="&amp;A247)-SUMIFS('생산·작업일지'!$G$4:$G$503,'생산·작업일지'!$F$4:$F$503,B247,'생산·작업일지'!$A$4:$A$503,"&lt;="&amp;A247))</f>
        <v/>
      </c>
      <c r="H247" s="12" t="n"/>
      <c r="I247" s="13" t="n"/>
      <c r="J247" s="11" t="n"/>
      <c r="K247" s="13" t="n"/>
      <c r="L247" s="13" t="n"/>
      <c r="M247" s="12" t="n"/>
      <c r="N247" s="15">
        <f>IF(B247="","",IF(COUNTIF(B$4:B247,B247)=1,MAX(N$3:N246)+1,""))</f>
        <v/>
      </c>
    </row>
    <row r="248">
      <c r="A248" s="11" t="n"/>
      <c r="B248" s="12" t="n"/>
      <c r="C248" s="13" t="n"/>
      <c r="D248" s="14" t="n"/>
      <c r="E248" s="14" t="n"/>
      <c r="F248" s="14">
        <f>IF(OR(A248="",B248=""),"",IF(COUNTIFS(A$4:A248,A248,B$4:B248,B248)&gt;1,"",SUMIFS('생산·작업일지'!$G$4:$G$503,'생산·작업일지'!$F$4:$F$503,B248,'생산·작업일지'!$A$4:$A$503,A248)))</f>
        <v/>
      </c>
      <c r="G248" s="14">
        <f>IF(OR(A248="",B248=""),"",SUMIFS($D$4:$D$503,$B$4:$B$503,B248,$A$4:$A$503,"&lt;="&amp;A248)+SUMIFS($E$4:$E$503,$B$4:$B$503,B248,$A$4:$A$503,"&lt;="&amp;A248)-SUMIFS('생산·작업일지'!$G$4:$G$503,'생산·작업일지'!$F$4:$F$503,B248,'생산·작업일지'!$A$4:$A$503,"&lt;="&amp;A248))</f>
        <v/>
      </c>
      <c r="H248" s="12" t="n"/>
      <c r="I248" s="13" t="n"/>
      <c r="J248" s="11" t="n"/>
      <c r="K248" s="13" t="n"/>
      <c r="L248" s="13" t="n"/>
      <c r="M248" s="12" t="n"/>
      <c r="N248" s="15">
        <f>IF(B248="","",IF(COUNTIF(B$4:B248,B248)=1,MAX(N$3:N247)+1,""))</f>
        <v/>
      </c>
    </row>
    <row r="249">
      <c r="A249" s="11" t="n"/>
      <c r="B249" s="12" t="n"/>
      <c r="C249" s="13" t="n"/>
      <c r="D249" s="14" t="n"/>
      <c r="E249" s="14" t="n"/>
      <c r="F249" s="14">
        <f>IF(OR(A249="",B249=""),"",IF(COUNTIFS(A$4:A249,A249,B$4:B249,B249)&gt;1,"",SUMIFS('생산·작업일지'!$G$4:$G$503,'생산·작업일지'!$F$4:$F$503,B249,'생산·작업일지'!$A$4:$A$503,A249)))</f>
        <v/>
      </c>
      <c r="G249" s="14">
        <f>IF(OR(A249="",B249=""),"",SUMIFS($D$4:$D$503,$B$4:$B$503,B249,$A$4:$A$503,"&lt;="&amp;A249)+SUMIFS($E$4:$E$503,$B$4:$B$503,B249,$A$4:$A$503,"&lt;="&amp;A249)-SUMIFS('생산·작업일지'!$G$4:$G$503,'생산·작업일지'!$F$4:$F$503,B249,'생산·작업일지'!$A$4:$A$503,"&lt;="&amp;A249))</f>
        <v/>
      </c>
      <c r="H249" s="12" t="n"/>
      <c r="I249" s="13" t="n"/>
      <c r="J249" s="11" t="n"/>
      <c r="K249" s="13" t="n"/>
      <c r="L249" s="13" t="n"/>
      <c r="M249" s="12" t="n"/>
      <c r="N249" s="15">
        <f>IF(B249="","",IF(COUNTIF(B$4:B249,B249)=1,MAX(N$3:N248)+1,""))</f>
        <v/>
      </c>
    </row>
    <row r="250">
      <c r="A250" s="11" t="n"/>
      <c r="B250" s="12" t="n"/>
      <c r="C250" s="13" t="n"/>
      <c r="D250" s="14" t="n"/>
      <c r="E250" s="14" t="n"/>
      <c r="F250" s="14">
        <f>IF(OR(A250="",B250=""),"",IF(COUNTIFS(A$4:A250,A250,B$4:B250,B250)&gt;1,"",SUMIFS('생산·작업일지'!$G$4:$G$503,'생산·작업일지'!$F$4:$F$503,B250,'생산·작업일지'!$A$4:$A$503,A250)))</f>
        <v/>
      </c>
      <c r="G250" s="14">
        <f>IF(OR(A250="",B250=""),"",SUMIFS($D$4:$D$503,$B$4:$B$503,B250,$A$4:$A$503,"&lt;="&amp;A250)+SUMIFS($E$4:$E$503,$B$4:$B$503,B250,$A$4:$A$503,"&lt;="&amp;A250)-SUMIFS('생산·작업일지'!$G$4:$G$503,'생산·작업일지'!$F$4:$F$503,B250,'생산·작업일지'!$A$4:$A$503,"&lt;="&amp;A250))</f>
        <v/>
      </c>
      <c r="H250" s="12" t="n"/>
      <c r="I250" s="13" t="n"/>
      <c r="J250" s="11" t="n"/>
      <c r="K250" s="13" t="n"/>
      <c r="L250" s="13" t="n"/>
      <c r="M250" s="12" t="n"/>
      <c r="N250" s="15">
        <f>IF(B250="","",IF(COUNTIF(B$4:B250,B250)=1,MAX(N$3:N249)+1,""))</f>
        <v/>
      </c>
    </row>
    <row r="251">
      <c r="A251" s="11" t="n"/>
      <c r="B251" s="12" t="n"/>
      <c r="C251" s="13" t="n"/>
      <c r="D251" s="14" t="n"/>
      <c r="E251" s="14" t="n"/>
      <c r="F251" s="14">
        <f>IF(OR(A251="",B251=""),"",IF(COUNTIFS(A$4:A251,A251,B$4:B251,B251)&gt;1,"",SUMIFS('생산·작업일지'!$G$4:$G$503,'생산·작업일지'!$F$4:$F$503,B251,'생산·작업일지'!$A$4:$A$503,A251)))</f>
        <v/>
      </c>
      <c r="G251" s="14">
        <f>IF(OR(A251="",B251=""),"",SUMIFS($D$4:$D$503,$B$4:$B$503,B251,$A$4:$A$503,"&lt;="&amp;A251)+SUMIFS($E$4:$E$503,$B$4:$B$503,B251,$A$4:$A$503,"&lt;="&amp;A251)-SUMIFS('생산·작업일지'!$G$4:$G$503,'생산·작업일지'!$F$4:$F$503,B251,'생산·작업일지'!$A$4:$A$503,"&lt;="&amp;A251))</f>
        <v/>
      </c>
      <c r="H251" s="12" t="n"/>
      <c r="I251" s="13" t="n"/>
      <c r="J251" s="11" t="n"/>
      <c r="K251" s="13" t="n"/>
      <c r="L251" s="13" t="n"/>
      <c r="M251" s="12" t="n"/>
      <c r="N251" s="15">
        <f>IF(B251="","",IF(COUNTIF(B$4:B251,B251)=1,MAX(N$3:N250)+1,""))</f>
        <v/>
      </c>
    </row>
    <row r="252">
      <c r="A252" s="11" t="n"/>
      <c r="B252" s="12" t="n"/>
      <c r="C252" s="13" t="n"/>
      <c r="D252" s="14" t="n"/>
      <c r="E252" s="14" t="n"/>
      <c r="F252" s="14">
        <f>IF(OR(A252="",B252=""),"",IF(COUNTIFS(A$4:A252,A252,B$4:B252,B252)&gt;1,"",SUMIFS('생산·작업일지'!$G$4:$G$503,'생산·작업일지'!$F$4:$F$503,B252,'생산·작업일지'!$A$4:$A$503,A252)))</f>
        <v/>
      </c>
      <c r="G252" s="14">
        <f>IF(OR(A252="",B252=""),"",SUMIFS($D$4:$D$503,$B$4:$B$503,B252,$A$4:$A$503,"&lt;="&amp;A252)+SUMIFS($E$4:$E$503,$B$4:$B$503,B252,$A$4:$A$503,"&lt;="&amp;A252)-SUMIFS('생산·작업일지'!$G$4:$G$503,'생산·작업일지'!$F$4:$F$503,B252,'생산·작업일지'!$A$4:$A$503,"&lt;="&amp;A252))</f>
        <v/>
      </c>
      <c r="H252" s="12" t="n"/>
      <c r="I252" s="13" t="n"/>
      <c r="J252" s="11" t="n"/>
      <c r="K252" s="13" t="n"/>
      <c r="L252" s="13" t="n"/>
      <c r="M252" s="12" t="n"/>
      <c r="N252" s="15">
        <f>IF(B252="","",IF(COUNTIF(B$4:B252,B252)=1,MAX(N$3:N251)+1,""))</f>
        <v/>
      </c>
    </row>
    <row r="253">
      <c r="A253" s="11" t="n"/>
      <c r="B253" s="12" t="n"/>
      <c r="C253" s="13" t="n"/>
      <c r="D253" s="14" t="n"/>
      <c r="E253" s="14" t="n"/>
      <c r="F253" s="14">
        <f>IF(OR(A253="",B253=""),"",IF(COUNTIFS(A$4:A253,A253,B$4:B253,B253)&gt;1,"",SUMIFS('생산·작업일지'!$G$4:$G$503,'생산·작업일지'!$F$4:$F$503,B253,'생산·작업일지'!$A$4:$A$503,A253)))</f>
        <v/>
      </c>
      <c r="G253" s="14">
        <f>IF(OR(A253="",B253=""),"",SUMIFS($D$4:$D$503,$B$4:$B$503,B253,$A$4:$A$503,"&lt;="&amp;A253)+SUMIFS($E$4:$E$503,$B$4:$B$503,B253,$A$4:$A$503,"&lt;="&amp;A253)-SUMIFS('생산·작업일지'!$G$4:$G$503,'생산·작업일지'!$F$4:$F$503,B253,'생산·작업일지'!$A$4:$A$503,"&lt;="&amp;A253))</f>
        <v/>
      </c>
      <c r="H253" s="12" t="n"/>
      <c r="I253" s="13" t="n"/>
      <c r="J253" s="11" t="n"/>
      <c r="K253" s="13" t="n"/>
      <c r="L253" s="13" t="n"/>
      <c r="M253" s="12" t="n"/>
      <c r="N253" s="15">
        <f>IF(B253="","",IF(COUNTIF(B$4:B253,B253)=1,MAX(N$3:N252)+1,""))</f>
        <v/>
      </c>
    </row>
    <row r="254">
      <c r="A254" s="11" t="n"/>
      <c r="B254" s="12" t="n"/>
      <c r="C254" s="13" t="n"/>
      <c r="D254" s="14" t="n"/>
      <c r="E254" s="14" t="n"/>
      <c r="F254" s="14">
        <f>IF(OR(A254="",B254=""),"",IF(COUNTIFS(A$4:A254,A254,B$4:B254,B254)&gt;1,"",SUMIFS('생산·작업일지'!$G$4:$G$503,'생산·작업일지'!$F$4:$F$503,B254,'생산·작업일지'!$A$4:$A$503,A254)))</f>
        <v/>
      </c>
      <c r="G254" s="14">
        <f>IF(OR(A254="",B254=""),"",SUMIFS($D$4:$D$503,$B$4:$B$503,B254,$A$4:$A$503,"&lt;="&amp;A254)+SUMIFS($E$4:$E$503,$B$4:$B$503,B254,$A$4:$A$503,"&lt;="&amp;A254)-SUMIFS('생산·작업일지'!$G$4:$G$503,'생산·작업일지'!$F$4:$F$503,B254,'생산·작업일지'!$A$4:$A$503,"&lt;="&amp;A254))</f>
        <v/>
      </c>
      <c r="H254" s="12" t="n"/>
      <c r="I254" s="13" t="n"/>
      <c r="J254" s="11" t="n"/>
      <c r="K254" s="13" t="n"/>
      <c r="L254" s="13" t="n"/>
      <c r="M254" s="12" t="n"/>
      <c r="N254" s="15">
        <f>IF(B254="","",IF(COUNTIF(B$4:B254,B254)=1,MAX(N$3:N253)+1,""))</f>
        <v/>
      </c>
    </row>
    <row r="255">
      <c r="A255" s="11" t="n"/>
      <c r="B255" s="12" t="n"/>
      <c r="C255" s="13" t="n"/>
      <c r="D255" s="14" t="n"/>
      <c r="E255" s="14" t="n"/>
      <c r="F255" s="14">
        <f>IF(OR(A255="",B255=""),"",IF(COUNTIFS(A$4:A255,A255,B$4:B255,B255)&gt;1,"",SUMIFS('생산·작업일지'!$G$4:$G$503,'생산·작업일지'!$F$4:$F$503,B255,'생산·작업일지'!$A$4:$A$503,A255)))</f>
        <v/>
      </c>
      <c r="G255" s="14">
        <f>IF(OR(A255="",B255=""),"",SUMIFS($D$4:$D$503,$B$4:$B$503,B255,$A$4:$A$503,"&lt;="&amp;A255)+SUMIFS($E$4:$E$503,$B$4:$B$503,B255,$A$4:$A$503,"&lt;="&amp;A255)-SUMIFS('생산·작업일지'!$G$4:$G$503,'생산·작업일지'!$F$4:$F$503,B255,'생산·작업일지'!$A$4:$A$503,"&lt;="&amp;A255))</f>
        <v/>
      </c>
      <c r="H255" s="12" t="n"/>
      <c r="I255" s="13" t="n"/>
      <c r="J255" s="11" t="n"/>
      <c r="K255" s="13" t="n"/>
      <c r="L255" s="13" t="n"/>
      <c r="M255" s="12" t="n"/>
      <c r="N255" s="15">
        <f>IF(B255="","",IF(COUNTIF(B$4:B255,B255)=1,MAX(N$3:N254)+1,""))</f>
        <v/>
      </c>
    </row>
    <row r="256">
      <c r="A256" s="11" t="n"/>
      <c r="B256" s="12" t="n"/>
      <c r="C256" s="13" t="n"/>
      <c r="D256" s="14" t="n"/>
      <c r="E256" s="14" t="n"/>
      <c r="F256" s="14">
        <f>IF(OR(A256="",B256=""),"",IF(COUNTIFS(A$4:A256,A256,B$4:B256,B256)&gt;1,"",SUMIFS('생산·작업일지'!$G$4:$G$503,'생산·작업일지'!$F$4:$F$503,B256,'생산·작업일지'!$A$4:$A$503,A256)))</f>
        <v/>
      </c>
      <c r="G256" s="14">
        <f>IF(OR(A256="",B256=""),"",SUMIFS($D$4:$D$503,$B$4:$B$503,B256,$A$4:$A$503,"&lt;="&amp;A256)+SUMIFS($E$4:$E$503,$B$4:$B$503,B256,$A$4:$A$503,"&lt;="&amp;A256)-SUMIFS('생산·작업일지'!$G$4:$G$503,'생산·작업일지'!$F$4:$F$503,B256,'생산·작업일지'!$A$4:$A$503,"&lt;="&amp;A256))</f>
        <v/>
      </c>
      <c r="H256" s="12" t="n"/>
      <c r="I256" s="13" t="n"/>
      <c r="J256" s="11" t="n"/>
      <c r="K256" s="13" t="n"/>
      <c r="L256" s="13" t="n"/>
      <c r="M256" s="12" t="n"/>
      <c r="N256" s="15">
        <f>IF(B256="","",IF(COUNTIF(B$4:B256,B256)=1,MAX(N$3:N255)+1,""))</f>
        <v/>
      </c>
    </row>
    <row r="257">
      <c r="A257" s="11" t="n"/>
      <c r="B257" s="12" t="n"/>
      <c r="C257" s="13" t="n"/>
      <c r="D257" s="14" t="n"/>
      <c r="E257" s="14" t="n"/>
      <c r="F257" s="14">
        <f>IF(OR(A257="",B257=""),"",IF(COUNTIFS(A$4:A257,A257,B$4:B257,B257)&gt;1,"",SUMIFS('생산·작업일지'!$G$4:$G$503,'생산·작업일지'!$F$4:$F$503,B257,'생산·작업일지'!$A$4:$A$503,A257)))</f>
        <v/>
      </c>
      <c r="G257" s="14">
        <f>IF(OR(A257="",B257=""),"",SUMIFS($D$4:$D$503,$B$4:$B$503,B257,$A$4:$A$503,"&lt;="&amp;A257)+SUMIFS($E$4:$E$503,$B$4:$B$503,B257,$A$4:$A$503,"&lt;="&amp;A257)-SUMIFS('생산·작업일지'!$G$4:$G$503,'생산·작업일지'!$F$4:$F$503,B257,'생산·작업일지'!$A$4:$A$503,"&lt;="&amp;A257))</f>
        <v/>
      </c>
      <c r="H257" s="12" t="n"/>
      <c r="I257" s="13" t="n"/>
      <c r="J257" s="11" t="n"/>
      <c r="K257" s="13" t="n"/>
      <c r="L257" s="13" t="n"/>
      <c r="M257" s="12" t="n"/>
      <c r="N257" s="15">
        <f>IF(B257="","",IF(COUNTIF(B$4:B257,B257)=1,MAX(N$3:N256)+1,""))</f>
        <v/>
      </c>
    </row>
    <row r="258">
      <c r="A258" s="11" t="n"/>
      <c r="B258" s="12" t="n"/>
      <c r="C258" s="13" t="n"/>
      <c r="D258" s="14" t="n"/>
      <c r="E258" s="14" t="n"/>
      <c r="F258" s="14">
        <f>IF(OR(A258="",B258=""),"",IF(COUNTIFS(A$4:A258,A258,B$4:B258,B258)&gt;1,"",SUMIFS('생산·작업일지'!$G$4:$G$503,'생산·작업일지'!$F$4:$F$503,B258,'생산·작업일지'!$A$4:$A$503,A258)))</f>
        <v/>
      </c>
      <c r="G258" s="14">
        <f>IF(OR(A258="",B258=""),"",SUMIFS($D$4:$D$503,$B$4:$B$503,B258,$A$4:$A$503,"&lt;="&amp;A258)+SUMIFS($E$4:$E$503,$B$4:$B$503,B258,$A$4:$A$503,"&lt;="&amp;A258)-SUMIFS('생산·작업일지'!$G$4:$G$503,'생산·작업일지'!$F$4:$F$503,B258,'생산·작업일지'!$A$4:$A$503,"&lt;="&amp;A258))</f>
        <v/>
      </c>
      <c r="H258" s="12" t="n"/>
      <c r="I258" s="13" t="n"/>
      <c r="J258" s="11" t="n"/>
      <c r="K258" s="13" t="n"/>
      <c r="L258" s="13" t="n"/>
      <c r="M258" s="12" t="n"/>
      <c r="N258" s="15">
        <f>IF(B258="","",IF(COUNTIF(B$4:B258,B258)=1,MAX(N$3:N257)+1,""))</f>
        <v/>
      </c>
    </row>
    <row r="259">
      <c r="A259" s="11" t="n"/>
      <c r="B259" s="12" t="n"/>
      <c r="C259" s="13" t="n"/>
      <c r="D259" s="14" t="n"/>
      <c r="E259" s="14" t="n"/>
      <c r="F259" s="14">
        <f>IF(OR(A259="",B259=""),"",IF(COUNTIFS(A$4:A259,A259,B$4:B259,B259)&gt;1,"",SUMIFS('생산·작업일지'!$G$4:$G$503,'생산·작업일지'!$F$4:$F$503,B259,'생산·작업일지'!$A$4:$A$503,A259)))</f>
        <v/>
      </c>
      <c r="G259" s="14">
        <f>IF(OR(A259="",B259=""),"",SUMIFS($D$4:$D$503,$B$4:$B$503,B259,$A$4:$A$503,"&lt;="&amp;A259)+SUMIFS($E$4:$E$503,$B$4:$B$503,B259,$A$4:$A$503,"&lt;="&amp;A259)-SUMIFS('생산·작업일지'!$G$4:$G$503,'생산·작업일지'!$F$4:$F$503,B259,'생산·작업일지'!$A$4:$A$503,"&lt;="&amp;A259))</f>
        <v/>
      </c>
      <c r="H259" s="12" t="n"/>
      <c r="I259" s="13" t="n"/>
      <c r="J259" s="11" t="n"/>
      <c r="K259" s="13" t="n"/>
      <c r="L259" s="13" t="n"/>
      <c r="M259" s="12" t="n"/>
      <c r="N259" s="15">
        <f>IF(B259="","",IF(COUNTIF(B$4:B259,B259)=1,MAX(N$3:N258)+1,""))</f>
        <v/>
      </c>
    </row>
    <row r="260">
      <c r="A260" s="11" t="n"/>
      <c r="B260" s="12" t="n"/>
      <c r="C260" s="13" t="n"/>
      <c r="D260" s="14" t="n"/>
      <c r="E260" s="14" t="n"/>
      <c r="F260" s="14">
        <f>IF(OR(A260="",B260=""),"",IF(COUNTIFS(A$4:A260,A260,B$4:B260,B260)&gt;1,"",SUMIFS('생산·작업일지'!$G$4:$G$503,'생산·작업일지'!$F$4:$F$503,B260,'생산·작업일지'!$A$4:$A$503,A260)))</f>
        <v/>
      </c>
      <c r="G260" s="14">
        <f>IF(OR(A260="",B260=""),"",SUMIFS($D$4:$D$503,$B$4:$B$503,B260,$A$4:$A$503,"&lt;="&amp;A260)+SUMIFS($E$4:$E$503,$B$4:$B$503,B260,$A$4:$A$503,"&lt;="&amp;A260)-SUMIFS('생산·작업일지'!$G$4:$G$503,'생산·작업일지'!$F$4:$F$503,B260,'생산·작업일지'!$A$4:$A$503,"&lt;="&amp;A260))</f>
        <v/>
      </c>
      <c r="H260" s="12" t="n"/>
      <c r="I260" s="13" t="n"/>
      <c r="J260" s="11" t="n"/>
      <c r="K260" s="13" t="n"/>
      <c r="L260" s="13" t="n"/>
      <c r="M260" s="12" t="n"/>
      <c r="N260" s="15">
        <f>IF(B260="","",IF(COUNTIF(B$4:B260,B260)=1,MAX(N$3:N259)+1,""))</f>
        <v/>
      </c>
    </row>
    <row r="261">
      <c r="A261" s="11" t="n"/>
      <c r="B261" s="12" t="n"/>
      <c r="C261" s="13" t="n"/>
      <c r="D261" s="14" t="n"/>
      <c r="E261" s="14" t="n"/>
      <c r="F261" s="14">
        <f>IF(OR(A261="",B261=""),"",IF(COUNTIFS(A$4:A261,A261,B$4:B261,B261)&gt;1,"",SUMIFS('생산·작업일지'!$G$4:$G$503,'생산·작업일지'!$F$4:$F$503,B261,'생산·작업일지'!$A$4:$A$503,A261)))</f>
        <v/>
      </c>
      <c r="G261" s="14">
        <f>IF(OR(A261="",B261=""),"",SUMIFS($D$4:$D$503,$B$4:$B$503,B261,$A$4:$A$503,"&lt;="&amp;A261)+SUMIFS($E$4:$E$503,$B$4:$B$503,B261,$A$4:$A$503,"&lt;="&amp;A261)-SUMIFS('생산·작업일지'!$G$4:$G$503,'생산·작업일지'!$F$4:$F$503,B261,'생산·작업일지'!$A$4:$A$503,"&lt;="&amp;A261))</f>
        <v/>
      </c>
      <c r="H261" s="12" t="n"/>
      <c r="I261" s="13" t="n"/>
      <c r="J261" s="11" t="n"/>
      <c r="K261" s="13" t="n"/>
      <c r="L261" s="13" t="n"/>
      <c r="M261" s="12" t="n"/>
      <c r="N261" s="15">
        <f>IF(B261="","",IF(COUNTIF(B$4:B261,B261)=1,MAX(N$3:N260)+1,""))</f>
        <v/>
      </c>
    </row>
    <row r="262">
      <c r="A262" s="11" t="n"/>
      <c r="B262" s="12" t="n"/>
      <c r="C262" s="13" t="n"/>
      <c r="D262" s="14" t="n"/>
      <c r="E262" s="14" t="n"/>
      <c r="F262" s="14">
        <f>IF(OR(A262="",B262=""),"",IF(COUNTIFS(A$4:A262,A262,B$4:B262,B262)&gt;1,"",SUMIFS('생산·작업일지'!$G$4:$G$503,'생산·작업일지'!$F$4:$F$503,B262,'생산·작업일지'!$A$4:$A$503,A262)))</f>
        <v/>
      </c>
      <c r="G262" s="14">
        <f>IF(OR(A262="",B262=""),"",SUMIFS($D$4:$D$503,$B$4:$B$503,B262,$A$4:$A$503,"&lt;="&amp;A262)+SUMIFS($E$4:$E$503,$B$4:$B$503,B262,$A$4:$A$503,"&lt;="&amp;A262)-SUMIFS('생산·작업일지'!$G$4:$G$503,'생산·작업일지'!$F$4:$F$503,B262,'생산·작업일지'!$A$4:$A$503,"&lt;="&amp;A262))</f>
        <v/>
      </c>
      <c r="H262" s="12" t="n"/>
      <c r="I262" s="13" t="n"/>
      <c r="J262" s="11" t="n"/>
      <c r="K262" s="13" t="n"/>
      <c r="L262" s="13" t="n"/>
      <c r="M262" s="12" t="n"/>
      <c r="N262" s="15">
        <f>IF(B262="","",IF(COUNTIF(B$4:B262,B262)=1,MAX(N$3:N261)+1,""))</f>
        <v/>
      </c>
    </row>
    <row r="263">
      <c r="A263" s="11" t="n"/>
      <c r="B263" s="12" t="n"/>
      <c r="C263" s="13" t="n"/>
      <c r="D263" s="14" t="n"/>
      <c r="E263" s="14" t="n"/>
      <c r="F263" s="14">
        <f>IF(OR(A263="",B263=""),"",IF(COUNTIFS(A$4:A263,A263,B$4:B263,B263)&gt;1,"",SUMIFS('생산·작업일지'!$G$4:$G$503,'생산·작업일지'!$F$4:$F$503,B263,'생산·작업일지'!$A$4:$A$503,A263)))</f>
        <v/>
      </c>
      <c r="G263" s="14">
        <f>IF(OR(A263="",B263=""),"",SUMIFS($D$4:$D$503,$B$4:$B$503,B263,$A$4:$A$503,"&lt;="&amp;A263)+SUMIFS($E$4:$E$503,$B$4:$B$503,B263,$A$4:$A$503,"&lt;="&amp;A263)-SUMIFS('생산·작업일지'!$G$4:$G$503,'생산·작업일지'!$F$4:$F$503,B263,'생산·작업일지'!$A$4:$A$503,"&lt;="&amp;A263))</f>
        <v/>
      </c>
      <c r="H263" s="12" t="n"/>
      <c r="I263" s="13" t="n"/>
      <c r="J263" s="11" t="n"/>
      <c r="K263" s="13" t="n"/>
      <c r="L263" s="13" t="n"/>
      <c r="M263" s="12" t="n"/>
      <c r="N263" s="15">
        <f>IF(B263="","",IF(COUNTIF(B$4:B263,B263)=1,MAX(N$3:N262)+1,""))</f>
        <v/>
      </c>
    </row>
    <row r="264">
      <c r="A264" s="11" t="n"/>
      <c r="B264" s="12" t="n"/>
      <c r="C264" s="13" t="n"/>
      <c r="D264" s="14" t="n"/>
      <c r="E264" s="14" t="n"/>
      <c r="F264" s="14">
        <f>IF(OR(A264="",B264=""),"",IF(COUNTIFS(A$4:A264,A264,B$4:B264,B264)&gt;1,"",SUMIFS('생산·작업일지'!$G$4:$G$503,'생산·작업일지'!$F$4:$F$503,B264,'생산·작업일지'!$A$4:$A$503,A264)))</f>
        <v/>
      </c>
      <c r="G264" s="14">
        <f>IF(OR(A264="",B264=""),"",SUMIFS($D$4:$D$503,$B$4:$B$503,B264,$A$4:$A$503,"&lt;="&amp;A264)+SUMIFS($E$4:$E$503,$B$4:$B$503,B264,$A$4:$A$503,"&lt;="&amp;A264)-SUMIFS('생산·작업일지'!$G$4:$G$503,'생산·작업일지'!$F$4:$F$503,B264,'생산·작업일지'!$A$4:$A$503,"&lt;="&amp;A264))</f>
        <v/>
      </c>
      <c r="H264" s="12" t="n"/>
      <c r="I264" s="13" t="n"/>
      <c r="J264" s="11" t="n"/>
      <c r="K264" s="13" t="n"/>
      <c r="L264" s="13" t="n"/>
      <c r="M264" s="12" t="n"/>
      <c r="N264" s="15">
        <f>IF(B264="","",IF(COUNTIF(B$4:B264,B264)=1,MAX(N$3:N263)+1,""))</f>
        <v/>
      </c>
    </row>
    <row r="265">
      <c r="A265" s="11" t="n"/>
      <c r="B265" s="12" t="n"/>
      <c r="C265" s="13" t="n"/>
      <c r="D265" s="14" t="n"/>
      <c r="E265" s="14" t="n"/>
      <c r="F265" s="14">
        <f>IF(OR(A265="",B265=""),"",IF(COUNTIFS(A$4:A265,A265,B$4:B265,B265)&gt;1,"",SUMIFS('생산·작업일지'!$G$4:$G$503,'생산·작업일지'!$F$4:$F$503,B265,'생산·작업일지'!$A$4:$A$503,A265)))</f>
        <v/>
      </c>
      <c r="G265" s="14">
        <f>IF(OR(A265="",B265=""),"",SUMIFS($D$4:$D$503,$B$4:$B$503,B265,$A$4:$A$503,"&lt;="&amp;A265)+SUMIFS($E$4:$E$503,$B$4:$B$503,B265,$A$4:$A$503,"&lt;="&amp;A265)-SUMIFS('생산·작업일지'!$G$4:$G$503,'생산·작업일지'!$F$4:$F$503,B265,'생산·작업일지'!$A$4:$A$503,"&lt;="&amp;A265))</f>
        <v/>
      </c>
      <c r="H265" s="12" t="n"/>
      <c r="I265" s="13" t="n"/>
      <c r="J265" s="11" t="n"/>
      <c r="K265" s="13" t="n"/>
      <c r="L265" s="13" t="n"/>
      <c r="M265" s="12" t="n"/>
      <c r="N265" s="15">
        <f>IF(B265="","",IF(COUNTIF(B$4:B265,B265)=1,MAX(N$3:N264)+1,""))</f>
        <v/>
      </c>
    </row>
    <row r="266">
      <c r="A266" s="11" t="n"/>
      <c r="B266" s="12" t="n"/>
      <c r="C266" s="13" t="n"/>
      <c r="D266" s="14" t="n"/>
      <c r="E266" s="14" t="n"/>
      <c r="F266" s="14">
        <f>IF(OR(A266="",B266=""),"",IF(COUNTIFS(A$4:A266,A266,B$4:B266,B266)&gt;1,"",SUMIFS('생산·작업일지'!$G$4:$G$503,'생산·작업일지'!$F$4:$F$503,B266,'생산·작업일지'!$A$4:$A$503,A266)))</f>
        <v/>
      </c>
      <c r="G266" s="14">
        <f>IF(OR(A266="",B266=""),"",SUMIFS($D$4:$D$503,$B$4:$B$503,B266,$A$4:$A$503,"&lt;="&amp;A266)+SUMIFS($E$4:$E$503,$B$4:$B$503,B266,$A$4:$A$503,"&lt;="&amp;A266)-SUMIFS('생산·작업일지'!$G$4:$G$503,'생산·작업일지'!$F$4:$F$503,B266,'생산·작업일지'!$A$4:$A$503,"&lt;="&amp;A266))</f>
        <v/>
      </c>
      <c r="H266" s="12" t="n"/>
      <c r="I266" s="13" t="n"/>
      <c r="J266" s="11" t="n"/>
      <c r="K266" s="13" t="n"/>
      <c r="L266" s="13" t="n"/>
      <c r="M266" s="12" t="n"/>
      <c r="N266" s="15">
        <f>IF(B266="","",IF(COUNTIF(B$4:B266,B266)=1,MAX(N$3:N265)+1,""))</f>
        <v/>
      </c>
    </row>
    <row r="267">
      <c r="A267" s="11" t="n"/>
      <c r="B267" s="12" t="n"/>
      <c r="C267" s="13" t="n"/>
      <c r="D267" s="14" t="n"/>
      <c r="E267" s="14" t="n"/>
      <c r="F267" s="14">
        <f>IF(OR(A267="",B267=""),"",IF(COUNTIFS(A$4:A267,A267,B$4:B267,B267)&gt;1,"",SUMIFS('생산·작업일지'!$G$4:$G$503,'생산·작업일지'!$F$4:$F$503,B267,'생산·작업일지'!$A$4:$A$503,A267)))</f>
        <v/>
      </c>
      <c r="G267" s="14">
        <f>IF(OR(A267="",B267=""),"",SUMIFS($D$4:$D$503,$B$4:$B$503,B267,$A$4:$A$503,"&lt;="&amp;A267)+SUMIFS($E$4:$E$503,$B$4:$B$503,B267,$A$4:$A$503,"&lt;="&amp;A267)-SUMIFS('생산·작업일지'!$G$4:$G$503,'생산·작업일지'!$F$4:$F$503,B267,'생산·작업일지'!$A$4:$A$503,"&lt;="&amp;A267))</f>
        <v/>
      </c>
      <c r="H267" s="12" t="n"/>
      <c r="I267" s="13" t="n"/>
      <c r="J267" s="11" t="n"/>
      <c r="K267" s="13" t="n"/>
      <c r="L267" s="13" t="n"/>
      <c r="M267" s="12" t="n"/>
      <c r="N267" s="15">
        <f>IF(B267="","",IF(COUNTIF(B$4:B267,B267)=1,MAX(N$3:N266)+1,""))</f>
        <v/>
      </c>
    </row>
    <row r="268">
      <c r="A268" s="11" t="n"/>
      <c r="B268" s="12" t="n"/>
      <c r="C268" s="13" t="n"/>
      <c r="D268" s="14" t="n"/>
      <c r="E268" s="14" t="n"/>
      <c r="F268" s="14">
        <f>IF(OR(A268="",B268=""),"",IF(COUNTIFS(A$4:A268,A268,B$4:B268,B268)&gt;1,"",SUMIFS('생산·작업일지'!$G$4:$G$503,'생산·작업일지'!$F$4:$F$503,B268,'생산·작업일지'!$A$4:$A$503,A268)))</f>
        <v/>
      </c>
      <c r="G268" s="14">
        <f>IF(OR(A268="",B268=""),"",SUMIFS($D$4:$D$503,$B$4:$B$503,B268,$A$4:$A$503,"&lt;="&amp;A268)+SUMIFS($E$4:$E$503,$B$4:$B$503,B268,$A$4:$A$503,"&lt;="&amp;A268)-SUMIFS('생산·작업일지'!$G$4:$G$503,'생산·작업일지'!$F$4:$F$503,B268,'생산·작업일지'!$A$4:$A$503,"&lt;="&amp;A268))</f>
        <v/>
      </c>
      <c r="H268" s="12" t="n"/>
      <c r="I268" s="13" t="n"/>
      <c r="J268" s="11" t="n"/>
      <c r="K268" s="13" t="n"/>
      <c r="L268" s="13" t="n"/>
      <c r="M268" s="12" t="n"/>
      <c r="N268" s="15">
        <f>IF(B268="","",IF(COUNTIF(B$4:B268,B268)=1,MAX(N$3:N267)+1,""))</f>
        <v/>
      </c>
    </row>
    <row r="269">
      <c r="A269" s="11" t="n"/>
      <c r="B269" s="12" t="n"/>
      <c r="C269" s="13" t="n"/>
      <c r="D269" s="14" t="n"/>
      <c r="E269" s="14" t="n"/>
      <c r="F269" s="14">
        <f>IF(OR(A269="",B269=""),"",IF(COUNTIFS(A$4:A269,A269,B$4:B269,B269)&gt;1,"",SUMIFS('생산·작업일지'!$G$4:$G$503,'생산·작업일지'!$F$4:$F$503,B269,'생산·작업일지'!$A$4:$A$503,A269)))</f>
        <v/>
      </c>
      <c r="G269" s="14">
        <f>IF(OR(A269="",B269=""),"",SUMIFS($D$4:$D$503,$B$4:$B$503,B269,$A$4:$A$503,"&lt;="&amp;A269)+SUMIFS($E$4:$E$503,$B$4:$B$503,B269,$A$4:$A$503,"&lt;="&amp;A269)-SUMIFS('생산·작업일지'!$G$4:$G$503,'생산·작업일지'!$F$4:$F$503,B269,'생산·작업일지'!$A$4:$A$503,"&lt;="&amp;A269))</f>
        <v/>
      </c>
      <c r="H269" s="12" t="n"/>
      <c r="I269" s="13" t="n"/>
      <c r="J269" s="11" t="n"/>
      <c r="K269" s="13" t="n"/>
      <c r="L269" s="13" t="n"/>
      <c r="M269" s="12" t="n"/>
      <c r="N269" s="15">
        <f>IF(B269="","",IF(COUNTIF(B$4:B269,B269)=1,MAX(N$3:N268)+1,""))</f>
        <v/>
      </c>
    </row>
    <row r="270">
      <c r="A270" s="11" t="n"/>
      <c r="B270" s="12" t="n"/>
      <c r="C270" s="13" t="n"/>
      <c r="D270" s="14" t="n"/>
      <c r="E270" s="14" t="n"/>
      <c r="F270" s="14">
        <f>IF(OR(A270="",B270=""),"",IF(COUNTIFS(A$4:A270,A270,B$4:B270,B270)&gt;1,"",SUMIFS('생산·작업일지'!$G$4:$G$503,'생산·작업일지'!$F$4:$F$503,B270,'생산·작업일지'!$A$4:$A$503,A270)))</f>
        <v/>
      </c>
      <c r="G270" s="14">
        <f>IF(OR(A270="",B270=""),"",SUMIFS($D$4:$D$503,$B$4:$B$503,B270,$A$4:$A$503,"&lt;="&amp;A270)+SUMIFS($E$4:$E$503,$B$4:$B$503,B270,$A$4:$A$503,"&lt;="&amp;A270)-SUMIFS('생산·작업일지'!$G$4:$G$503,'생산·작업일지'!$F$4:$F$503,B270,'생산·작업일지'!$A$4:$A$503,"&lt;="&amp;A270))</f>
        <v/>
      </c>
      <c r="H270" s="12" t="n"/>
      <c r="I270" s="13" t="n"/>
      <c r="J270" s="11" t="n"/>
      <c r="K270" s="13" t="n"/>
      <c r="L270" s="13" t="n"/>
      <c r="M270" s="12" t="n"/>
      <c r="N270" s="15">
        <f>IF(B270="","",IF(COUNTIF(B$4:B270,B270)=1,MAX(N$3:N269)+1,""))</f>
        <v/>
      </c>
    </row>
    <row r="271">
      <c r="A271" s="11" t="n"/>
      <c r="B271" s="12" t="n"/>
      <c r="C271" s="13" t="n"/>
      <c r="D271" s="14" t="n"/>
      <c r="E271" s="14" t="n"/>
      <c r="F271" s="14">
        <f>IF(OR(A271="",B271=""),"",IF(COUNTIFS(A$4:A271,A271,B$4:B271,B271)&gt;1,"",SUMIFS('생산·작업일지'!$G$4:$G$503,'생산·작업일지'!$F$4:$F$503,B271,'생산·작업일지'!$A$4:$A$503,A271)))</f>
        <v/>
      </c>
      <c r="G271" s="14">
        <f>IF(OR(A271="",B271=""),"",SUMIFS($D$4:$D$503,$B$4:$B$503,B271,$A$4:$A$503,"&lt;="&amp;A271)+SUMIFS($E$4:$E$503,$B$4:$B$503,B271,$A$4:$A$503,"&lt;="&amp;A271)-SUMIFS('생산·작업일지'!$G$4:$G$503,'생산·작업일지'!$F$4:$F$503,B271,'생산·작업일지'!$A$4:$A$503,"&lt;="&amp;A271))</f>
        <v/>
      </c>
      <c r="H271" s="12" t="n"/>
      <c r="I271" s="13" t="n"/>
      <c r="J271" s="11" t="n"/>
      <c r="K271" s="13" t="n"/>
      <c r="L271" s="13" t="n"/>
      <c r="M271" s="12" t="n"/>
      <c r="N271" s="15">
        <f>IF(B271="","",IF(COUNTIF(B$4:B271,B271)=1,MAX(N$3:N270)+1,""))</f>
        <v/>
      </c>
    </row>
    <row r="272">
      <c r="A272" s="11" t="n"/>
      <c r="B272" s="12" t="n"/>
      <c r="C272" s="13" t="n"/>
      <c r="D272" s="14" t="n"/>
      <c r="E272" s="14" t="n"/>
      <c r="F272" s="14">
        <f>IF(OR(A272="",B272=""),"",IF(COUNTIFS(A$4:A272,A272,B$4:B272,B272)&gt;1,"",SUMIFS('생산·작업일지'!$G$4:$G$503,'생산·작업일지'!$F$4:$F$503,B272,'생산·작업일지'!$A$4:$A$503,A272)))</f>
        <v/>
      </c>
      <c r="G272" s="14">
        <f>IF(OR(A272="",B272=""),"",SUMIFS($D$4:$D$503,$B$4:$B$503,B272,$A$4:$A$503,"&lt;="&amp;A272)+SUMIFS($E$4:$E$503,$B$4:$B$503,B272,$A$4:$A$503,"&lt;="&amp;A272)-SUMIFS('생산·작업일지'!$G$4:$G$503,'생산·작업일지'!$F$4:$F$503,B272,'생산·작업일지'!$A$4:$A$503,"&lt;="&amp;A272))</f>
        <v/>
      </c>
      <c r="H272" s="12" t="n"/>
      <c r="I272" s="13" t="n"/>
      <c r="J272" s="11" t="n"/>
      <c r="K272" s="13" t="n"/>
      <c r="L272" s="13" t="n"/>
      <c r="M272" s="12" t="n"/>
      <c r="N272" s="15">
        <f>IF(B272="","",IF(COUNTIF(B$4:B272,B272)=1,MAX(N$3:N271)+1,""))</f>
        <v/>
      </c>
    </row>
    <row r="273">
      <c r="A273" s="11" t="n"/>
      <c r="B273" s="12" t="n"/>
      <c r="C273" s="13" t="n"/>
      <c r="D273" s="14" t="n"/>
      <c r="E273" s="14" t="n"/>
      <c r="F273" s="14">
        <f>IF(OR(A273="",B273=""),"",IF(COUNTIFS(A$4:A273,A273,B$4:B273,B273)&gt;1,"",SUMIFS('생산·작업일지'!$G$4:$G$503,'생산·작업일지'!$F$4:$F$503,B273,'생산·작업일지'!$A$4:$A$503,A273)))</f>
        <v/>
      </c>
      <c r="G273" s="14">
        <f>IF(OR(A273="",B273=""),"",SUMIFS($D$4:$D$503,$B$4:$B$503,B273,$A$4:$A$503,"&lt;="&amp;A273)+SUMIFS($E$4:$E$503,$B$4:$B$503,B273,$A$4:$A$503,"&lt;="&amp;A273)-SUMIFS('생산·작업일지'!$G$4:$G$503,'생산·작업일지'!$F$4:$F$503,B273,'생산·작업일지'!$A$4:$A$503,"&lt;="&amp;A273))</f>
        <v/>
      </c>
      <c r="H273" s="12" t="n"/>
      <c r="I273" s="13" t="n"/>
      <c r="J273" s="11" t="n"/>
      <c r="K273" s="13" t="n"/>
      <c r="L273" s="13" t="n"/>
      <c r="M273" s="12" t="n"/>
      <c r="N273" s="15">
        <f>IF(B273="","",IF(COUNTIF(B$4:B273,B273)=1,MAX(N$3:N272)+1,""))</f>
        <v/>
      </c>
    </row>
    <row r="274">
      <c r="A274" s="11" t="n"/>
      <c r="B274" s="12" t="n"/>
      <c r="C274" s="13" t="n"/>
      <c r="D274" s="14" t="n"/>
      <c r="E274" s="14" t="n"/>
      <c r="F274" s="14">
        <f>IF(OR(A274="",B274=""),"",IF(COUNTIFS(A$4:A274,A274,B$4:B274,B274)&gt;1,"",SUMIFS('생산·작업일지'!$G$4:$G$503,'생산·작업일지'!$F$4:$F$503,B274,'생산·작업일지'!$A$4:$A$503,A274)))</f>
        <v/>
      </c>
      <c r="G274" s="14">
        <f>IF(OR(A274="",B274=""),"",SUMIFS($D$4:$D$503,$B$4:$B$503,B274,$A$4:$A$503,"&lt;="&amp;A274)+SUMIFS($E$4:$E$503,$B$4:$B$503,B274,$A$4:$A$503,"&lt;="&amp;A274)-SUMIFS('생산·작업일지'!$G$4:$G$503,'생산·작업일지'!$F$4:$F$503,B274,'생산·작업일지'!$A$4:$A$503,"&lt;="&amp;A274))</f>
        <v/>
      </c>
      <c r="H274" s="12" t="n"/>
      <c r="I274" s="13" t="n"/>
      <c r="J274" s="11" t="n"/>
      <c r="K274" s="13" t="n"/>
      <c r="L274" s="13" t="n"/>
      <c r="M274" s="12" t="n"/>
      <c r="N274" s="15">
        <f>IF(B274="","",IF(COUNTIF(B$4:B274,B274)=1,MAX(N$3:N273)+1,""))</f>
        <v/>
      </c>
    </row>
    <row r="275">
      <c r="A275" s="11" t="n"/>
      <c r="B275" s="12" t="n"/>
      <c r="C275" s="13" t="n"/>
      <c r="D275" s="14" t="n"/>
      <c r="E275" s="14" t="n"/>
      <c r="F275" s="14">
        <f>IF(OR(A275="",B275=""),"",IF(COUNTIFS(A$4:A275,A275,B$4:B275,B275)&gt;1,"",SUMIFS('생산·작업일지'!$G$4:$G$503,'생산·작업일지'!$F$4:$F$503,B275,'생산·작업일지'!$A$4:$A$503,A275)))</f>
        <v/>
      </c>
      <c r="G275" s="14">
        <f>IF(OR(A275="",B275=""),"",SUMIFS($D$4:$D$503,$B$4:$B$503,B275,$A$4:$A$503,"&lt;="&amp;A275)+SUMIFS($E$4:$E$503,$B$4:$B$503,B275,$A$4:$A$503,"&lt;="&amp;A275)-SUMIFS('생산·작업일지'!$G$4:$G$503,'생산·작업일지'!$F$4:$F$503,B275,'생산·작업일지'!$A$4:$A$503,"&lt;="&amp;A275))</f>
        <v/>
      </c>
      <c r="H275" s="12" t="n"/>
      <c r="I275" s="13" t="n"/>
      <c r="J275" s="11" t="n"/>
      <c r="K275" s="13" t="n"/>
      <c r="L275" s="13" t="n"/>
      <c r="M275" s="12" t="n"/>
      <c r="N275" s="15">
        <f>IF(B275="","",IF(COUNTIF(B$4:B275,B275)=1,MAX(N$3:N274)+1,""))</f>
        <v/>
      </c>
    </row>
    <row r="276">
      <c r="A276" s="11" t="n"/>
      <c r="B276" s="12" t="n"/>
      <c r="C276" s="13" t="n"/>
      <c r="D276" s="14" t="n"/>
      <c r="E276" s="14" t="n"/>
      <c r="F276" s="14">
        <f>IF(OR(A276="",B276=""),"",IF(COUNTIFS(A$4:A276,A276,B$4:B276,B276)&gt;1,"",SUMIFS('생산·작업일지'!$G$4:$G$503,'생산·작업일지'!$F$4:$F$503,B276,'생산·작업일지'!$A$4:$A$503,A276)))</f>
        <v/>
      </c>
      <c r="G276" s="14">
        <f>IF(OR(A276="",B276=""),"",SUMIFS($D$4:$D$503,$B$4:$B$503,B276,$A$4:$A$503,"&lt;="&amp;A276)+SUMIFS($E$4:$E$503,$B$4:$B$503,B276,$A$4:$A$503,"&lt;="&amp;A276)-SUMIFS('생산·작업일지'!$G$4:$G$503,'생산·작업일지'!$F$4:$F$503,B276,'생산·작업일지'!$A$4:$A$503,"&lt;="&amp;A276))</f>
        <v/>
      </c>
      <c r="H276" s="12" t="n"/>
      <c r="I276" s="13" t="n"/>
      <c r="J276" s="11" t="n"/>
      <c r="K276" s="13" t="n"/>
      <c r="L276" s="13" t="n"/>
      <c r="M276" s="12" t="n"/>
      <c r="N276" s="15">
        <f>IF(B276="","",IF(COUNTIF(B$4:B276,B276)=1,MAX(N$3:N275)+1,""))</f>
        <v/>
      </c>
    </row>
    <row r="277">
      <c r="A277" s="11" t="n"/>
      <c r="B277" s="12" t="n"/>
      <c r="C277" s="13" t="n"/>
      <c r="D277" s="14" t="n"/>
      <c r="E277" s="14" t="n"/>
      <c r="F277" s="14">
        <f>IF(OR(A277="",B277=""),"",IF(COUNTIFS(A$4:A277,A277,B$4:B277,B277)&gt;1,"",SUMIFS('생산·작업일지'!$G$4:$G$503,'생산·작업일지'!$F$4:$F$503,B277,'생산·작업일지'!$A$4:$A$503,A277)))</f>
        <v/>
      </c>
      <c r="G277" s="14">
        <f>IF(OR(A277="",B277=""),"",SUMIFS($D$4:$D$503,$B$4:$B$503,B277,$A$4:$A$503,"&lt;="&amp;A277)+SUMIFS($E$4:$E$503,$B$4:$B$503,B277,$A$4:$A$503,"&lt;="&amp;A277)-SUMIFS('생산·작업일지'!$G$4:$G$503,'생산·작업일지'!$F$4:$F$503,B277,'생산·작업일지'!$A$4:$A$503,"&lt;="&amp;A277))</f>
        <v/>
      </c>
      <c r="H277" s="12" t="n"/>
      <c r="I277" s="13" t="n"/>
      <c r="J277" s="11" t="n"/>
      <c r="K277" s="13" t="n"/>
      <c r="L277" s="13" t="n"/>
      <c r="M277" s="12" t="n"/>
      <c r="N277" s="15">
        <f>IF(B277="","",IF(COUNTIF(B$4:B277,B277)=1,MAX(N$3:N276)+1,""))</f>
        <v/>
      </c>
    </row>
    <row r="278">
      <c r="A278" s="11" t="n"/>
      <c r="B278" s="12" t="n"/>
      <c r="C278" s="13" t="n"/>
      <c r="D278" s="14" t="n"/>
      <c r="E278" s="14" t="n"/>
      <c r="F278" s="14">
        <f>IF(OR(A278="",B278=""),"",IF(COUNTIFS(A$4:A278,A278,B$4:B278,B278)&gt;1,"",SUMIFS('생산·작업일지'!$G$4:$G$503,'생산·작업일지'!$F$4:$F$503,B278,'생산·작업일지'!$A$4:$A$503,A278)))</f>
        <v/>
      </c>
      <c r="G278" s="14">
        <f>IF(OR(A278="",B278=""),"",SUMIFS($D$4:$D$503,$B$4:$B$503,B278,$A$4:$A$503,"&lt;="&amp;A278)+SUMIFS($E$4:$E$503,$B$4:$B$503,B278,$A$4:$A$503,"&lt;="&amp;A278)-SUMIFS('생산·작업일지'!$G$4:$G$503,'생산·작업일지'!$F$4:$F$503,B278,'생산·작업일지'!$A$4:$A$503,"&lt;="&amp;A278))</f>
        <v/>
      </c>
      <c r="H278" s="12" t="n"/>
      <c r="I278" s="13" t="n"/>
      <c r="J278" s="11" t="n"/>
      <c r="K278" s="13" t="n"/>
      <c r="L278" s="13" t="n"/>
      <c r="M278" s="12" t="n"/>
      <c r="N278" s="15">
        <f>IF(B278="","",IF(COUNTIF(B$4:B278,B278)=1,MAX(N$3:N277)+1,""))</f>
        <v/>
      </c>
    </row>
    <row r="279">
      <c r="A279" s="11" t="n"/>
      <c r="B279" s="12" t="n"/>
      <c r="C279" s="13" t="n"/>
      <c r="D279" s="14" t="n"/>
      <c r="E279" s="14" t="n"/>
      <c r="F279" s="14">
        <f>IF(OR(A279="",B279=""),"",IF(COUNTIFS(A$4:A279,A279,B$4:B279,B279)&gt;1,"",SUMIFS('생산·작업일지'!$G$4:$G$503,'생산·작업일지'!$F$4:$F$503,B279,'생산·작업일지'!$A$4:$A$503,A279)))</f>
        <v/>
      </c>
      <c r="G279" s="14">
        <f>IF(OR(A279="",B279=""),"",SUMIFS($D$4:$D$503,$B$4:$B$503,B279,$A$4:$A$503,"&lt;="&amp;A279)+SUMIFS($E$4:$E$503,$B$4:$B$503,B279,$A$4:$A$503,"&lt;="&amp;A279)-SUMIFS('생산·작업일지'!$G$4:$G$503,'생산·작업일지'!$F$4:$F$503,B279,'생산·작업일지'!$A$4:$A$503,"&lt;="&amp;A279))</f>
        <v/>
      </c>
      <c r="H279" s="12" t="n"/>
      <c r="I279" s="13" t="n"/>
      <c r="J279" s="11" t="n"/>
      <c r="K279" s="13" t="n"/>
      <c r="L279" s="13" t="n"/>
      <c r="M279" s="12" t="n"/>
      <c r="N279" s="15">
        <f>IF(B279="","",IF(COUNTIF(B$4:B279,B279)=1,MAX(N$3:N278)+1,""))</f>
        <v/>
      </c>
    </row>
    <row r="280">
      <c r="A280" s="11" t="n"/>
      <c r="B280" s="12" t="n"/>
      <c r="C280" s="13" t="n"/>
      <c r="D280" s="14" t="n"/>
      <c r="E280" s="14" t="n"/>
      <c r="F280" s="14">
        <f>IF(OR(A280="",B280=""),"",IF(COUNTIFS(A$4:A280,A280,B$4:B280,B280)&gt;1,"",SUMIFS('생산·작업일지'!$G$4:$G$503,'생산·작업일지'!$F$4:$F$503,B280,'생산·작업일지'!$A$4:$A$503,A280)))</f>
        <v/>
      </c>
      <c r="G280" s="14">
        <f>IF(OR(A280="",B280=""),"",SUMIFS($D$4:$D$503,$B$4:$B$503,B280,$A$4:$A$503,"&lt;="&amp;A280)+SUMIFS($E$4:$E$503,$B$4:$B$503,B280,$A$4:$A$503,"&lt;="&amp;A280)-SUMIFS('생산·작업일지'!$G$4:$G$503,'생산·작업일지'!$F$4:$F$503,B280,'생산·작업일지'!$A$4:$A$503,"&lt;="&amp;A280))</f>
        <v/>
      </c>
      <c r="H280" s="12" t="n"/>
      <c r="I280" s="13" t="n"/>
      <c r="J280" s="11" t="n"/>
      <c r="K280" s="13" t="n"/>
      <c r="L280" s="13" t="n"/>
      <c r="M280" s="12" t="n"/>
      <c r="N280" s="15">
        <f>IF(B280="","",IF(COUNTIF(B$4:B280,B280)=1,MAX(N$3:N279)+1,""))</f>
        <v/>
      </c>
    </row>
    <row r="281">
      <c r="A281" s="11" t="n"/>
      <c r="B281" s="12" t="n"/>
      <c r="C281" s="13" t="n"/>
      <c r="D281" s="14" t="n"/>
      <c r="E281" s="14" t="n"/>
      <c r="F281" s="14">
        <f>IF(OR(A281="",B281=""),"",IF(COUNTIFS(A$4:A281,A281,B$4:B281,B281)&gt;1,"",SUMIFS('생산·작업일지'!$G$4:$G$503,'생산·작업일지'!$F$4:$F$503,B281,'생산·작업일지'!$A$4:$A$503,A281)))</f>
        <v/>
      </c>
      <c r="G281" s="14">
        <f>IF(OR(A281="",B281=""),"",SUMIFS($D$4:$D$503,$B$4:$B$503,B281,$A$4:$A$503,"&lt;="&amp;A281)+SUMIFS($E$4:$E$503,$B$4:$B$503,B281,$A$4:$A$503,"&lt;="&amp;A281)-SUMIFS('생산·작업일지'!$G$4:$G$503,'생산·작업일지'!$F$4:$F$503,B281,'생산·작업일지'!$A$4:$A$503,"&lt;="&amp;A281))</f>
        <v/>
      </c>
      <c r="H281" s="12" t="n"/>
      <c r="I281" s="13" t="n"/>
      <c r="J281" s="11" t="n"/>
      <c r="K281" s="13" t="n"/>
      <c r="L281" s="13" t="n"/>
      <c r="M281" s="12" t="n"/>
      <c r="N281" s="15">
        <f>IF(B281="","",IF(COUNTIF(B$4:B281,B281)=1,MAX(N$3:N280)+1,""))</f>
        <v/>
      </c>
    </row>
    <row r="282">
      <c r="A282" s="11" t="n"/>
      <c r="B282" s="12" t="n"/>
      <c r="C282" s="13" t="n"/>
      <c r="D282" s="14" t="n"/>
      <c r="E282" s="14" t="n"/>
      <c r="F282" s="14">
        <f>IF(OR(A282="",B282=""),"",IF(COUNTIFS(A$4:A282,A282,B$4:B282,B282)&gt;1,"",SUMIFS('생산·작업일지'!$G$4:$G$503,'생산·작업일지'!$F$4:$F$503,B282,'생산·작업일지'!$A$4:$A$503,A282)))</f>
        <v/>
      </c>
      <c r="G282" s="14">
        <f>IF(OR(A282="",B282=""),"",SUMIFS($D$4:$D$503,$B$4:$B$503,B282,$A$4:$A$503,"&lt;="&amp;A282)+SUMIFS($E$4:$E$503,$B$4:$B$503,B282,$A$4:$A$503,"&lt;="&amp;A282)-SUMIFS('생산·작업일지'!$G$4:$G$503,'생산·작업일지'!$F$4:$F$503,B282,'생산·작업일지'!$A$4:$A$503,"&lt;="&amp;A282))</f>
        <v/>
      </c>
      <c r="H282" s="12" t="n"/>
      <c r="I282" s="13" t="n"/>
      <c r="J282" s="11" t="n"/>
      <c r="K282" s="13" t="n"/>
      <c r="L282" s="13" t="n"/>
      <c r="M282" s="12" t="n"/>
      <c r="N282" s="15">
        <f>IF(B282="","",IF(COUNTIF(B$4:B282,B282)=1,MAX(N$3:N281)+1,""))</f>
        <v/>
      </c>
    </row>
    <row r="283">
      <c r="A283" s="11" t="n"/>
      <c r="B283" s="12" t="n"/>
      <c r="C283" s="13" t="n"/>
      <c r="D283" s="14" t="n"/>
      <c r="E283" s="14" t="n"/>
      <c r="F283" s="14">
        <f>IF(OR(A283="",B283=""),"",IF(COUNTIFS(A$4:A283,A283,B$4:B283,B283)&gt;1,"",SUMIFS('생산·작업일지'!$G$4:$G$503,'생산·작업일지'!$F$4:$F$503,B283,'생산·작업일지'!$A$4:$A$503,A283)))</f>
        <v/>
      </c>
      <c r="G283" s="14">
        <f>IF(OR(A283="",B283=""),"",SUMIFS($D$4:$D$503,$B$4:$B$503,B283,$A$4:$A$503,"&lt;="&amp;A283)+SUMIFS($E$4:$E$503,$B$4:$B$503,B283,$A$4:$A$503,"&lt;="&amp;A283)-SUMIFS('생산·작업일지'!$G$4:$G$503,'생산·작업일지'!$F$4:$F$503,B283,'생산·작업일지'!$A$4:$A$503,"&lt;="&amp;A283))</f>
        <v/>
      </c>
      <c r="H283" s="12" t="n"/>
      <c r="I283" s="13" t="n"/>
      <c r="J283" s="11" t="n"/>
      <c r="K283" s="13" t="n"/>
      <c r="L283" s="13" t="n"/>
      <c r="M283" s="12" t="n"/>
      <c r="N283" s="15">
        <f>IF(B283="","",IF(COUNTIF(B$4:B283,B283)=1,MAX(N$3:N282)+1,""))</f>
        <v/>
      </c>
    </row>
    <row r="284">
      <c r="A284" s="11" t="n"/>
      <c r="B284" s="12" t="n"/>
      <c r="C284" s="13" t="n"/>
      <c r="D284" s="14" t="n"/>
      <c r="E284" s="14" t="n"/>
      <c r="F284" s="14">
        <f>IF(OR(A284="",B284=""),"",IF(COUNTIFS(A$4:A284,A284,B$4:B284,B284)&gt;1,"",SUMIFS('생산·작업일지'!$G$4:$G$503,'생산·작업일지'!$F$4:$F$503,B284,'생산·작업일지'!$A$4:$A$503,A284)))</f>
        <v/>
      </c>
      <c r="G284" s="14">
        <f>IF(OR(A284="",B284=""),"",SUMIFS($D$4:$D$503,$B$4:$B$503,B284,$A$4:$A$503,"&lt;="&amp;A284)+SUMIFS($E$4:$E$503,$B$4:$B$503,B284,$A$4:$A$503,"&lt;="&amp;A284)-SUMIFS('생산·작업일지'!$G$4:$G$503,'생산·작업일지'!$F$4:$F$503,B284,'생산·작업일지'!$A$4:$A$503,"&lt;="&amp;A284))</f>
        <v/>
      </c>
      <c r="H284" s="12" t="n"/>
      <c r="I284" s="13" t="n"/>
      <c r="J284" s="11" t="n"/>
      <c r="K284" s="13" t="n"/>
      <c r="L284" s="13" t="n"/>
      <c r="M284" s="12" t="n"/>
      <c r="N284" s="15">
        <f>IF(B284="","",IF(COUNTIF(B$4:B284,B284)=1,MAX(N$3:N283)+1,""))</f>
        <v/>
      </c>
    </row>
    <row r="285">
      <c r="A285" s="11" t="n"/>
      <c r="B285" s="12" t="n"/>
      <c r="C285" s="13" t="n"/>
      <c r="D285" s="14" t="n"/>
      <c r="E285" s="14" t="n"/>
      <c r="F285" s="14">
        <f>IF(OR(A285="",B285=""),"",IF(COUNTIFS(A$4:A285,A285,B$4:B285,B285)&gt;1,"",SUMIFS('생산·작업일지'!$G$4:$G$503,'생산·작업일지'!$F$4:$F$503,B285,'생산·작업일지'!$A$4:$A$503,A285)))</f>
        <v/>
      </c>
      <c r="G285" s="14">
        <f>IF(OR(A285="",B285=""),"",SUMIFS($D$4:$D$503,$B$4:$B$503,B285,$A$4:$A$503,"&lt;="&amp;A285)+SUMIFS($E$4:$E$503,$B$4:$B$503,B285,$A$4:$A$503,"&lt;="&amp;A285)-SUMIFS('생산·작업일지'!$G$4:$G$503,'생산·작업일지'!$F$4:$F$503,B285,'생산·작업일지'!$A$4:$A$503,"&lt;="&amp;A285))</f>
        <v/>
      </c>
      <c r="H285" s="12" t="n"/>
      <c r="I285" s="13" t="n"/>
      <c r="J285" s="11" t="n"/>
      <c r="K285" s="13" t="n"/>
      <c r="L285" s="13" t="n"/>
      <c r="M285" s="12" t="n"/>
      <c r="N285" s="15">
        <f>IF(B285="","",IF(COUNTIF(B$4:B285,B285)=1,MAX(N$3:N284)+1,""))</f>
        <v/>
      </c>
    </row>
    <row r="286">
      <c r="A286" s="11" t="n"/>
      <c r="B286" s="12" t="n"/>
      <c r="C286" s="13" t="n"/>
      <c r="D286" s="14" t="n"/>
      <c r="E286" s="14" t="n"/>
      <c r="F286" s="14">
        <f>IF(OR(A286="",B286=""),"",IF(COUNTIFS(A$4:A286,A286,B$4:B286,B286)&gt;1,"",SUMIFS('생산·작업일지'!$G$4:$G$503,'생산·작업일지'!$F$4:$F$503,B286,'생산·작업일지'!$A$4:$A$503,A286)))</f>
        <v/>
      </c>
      <c r="G286" s="14">
        <f>IF(OR(A286="",B286=""),"",SUMIFS($D$4:$D$503,$B$4:$B$503,B286,$A$4:$A$503,"&lt;="&amp;A286)+SUMIFS($E$4:$E$503,$B$4:$B$503,B286,$A$4:$A$503,"&lt;="&amp;A286)-SUMIFS('생산·작업일지'!$G$4:$G$503,'생산·작업일지'!$F$4:$F$503,B286,'생산·작업일지'!$A$4:$A$503,"&lt;="&amp;A286))</f>
        <v/>
      </c>
      <c r="H286" s="12" t="n"/>
      <c r="I286" s="13" t="n"/>
      <c r="J286" s="11" t="n"/>
      <c r="K286" s="13" t="n"/>
      <c r="L286" s="13" t="n"/>
      <c r="M286" s="12" t="n"/>
      <c r="N286" s="15">
        <f>IF(B286="","",IF(COUNTIF(B$4:B286,B286)=1,MAX(N$3:N285)+1,""))</f>
        <v/>
      </c>
    </row>
    <row r="287">
      <c r="A287" s="11" t="n"/>
      <c r="B287" s="12" t="n"/>
      <c r="C287" s="13" t="n"/>
      <c r="D287" s="14" t="n"/>
      <c r="E287" s="14" t="n"/>
      <c r="F287" s="14">
        <f>IF(OR(A287="",B287=""),"",IF(COUNTIFS(A$4:A287,A287,B$4:B287,B287)&gt;1,"",SUMIFS('생산·작업일지'!$G$4:$G$503,'생산·작업일지'!$F$4:$F$503,B287,'생산·작업일지'!$A$4:$A$503,A287)))</f>
        <v/>
      </c>
      <c r="G287" s="14">
        <f>IF(OR(A287="",B287=""),"",SUMIFS($D$4:$D$503,$B$4:$B$503,B287,$A$4:$A$503,"&lt;="&amp;A287)+SUMIFS($E$4:$E$503,$B$4:$B$503,B287,$A$4:$A$503,"&lt;="&amp;A287)-SUMIFS('생산·작업일지'!$G$4:$G$503,'생산·작업일지'!$F$4:$F$503,B287,'생산·작업일지'!$A$4:$A$503,"&lt;="&amp;A287))</f>
        <v/>
      </c>
      <c r="H287" s="12" t="n"/>
      <c r="I287" s="13" t="n"/>
      <c r="J287" s="11" t="n"/>
      <c r="K287" s="13" t="n"/>
      <c r="L287" s="13" t="n"/>
      <c r="M287" s="12" t="n"/>
      <c r="N287" s="15">
        <f>IF(B287="","",IF(COUNTIF(B$4:B287,B287)=1,MAX(N$3:N286)+1,""))</f>
        <v/>
      </c>
    </row>
    <row r="288">
      <c r="A288" s="11" t="n"/>
      <c r="B288" s="12" t="n"/>
      <c r="C288" s="13" t="n"/>
      <c r="D288" s="14" t="n"/>
      <c r="E288" s="14" t="n"/>
      <c r="F288" s="14">
        <f>IF(OR(A288="",B288=""),"",IF(COUNTIFS(A$4:A288,A288,B$4:B288,B288)&gt;1,"",SUMIFS('생산·작업일지'!$G$4:$G$503,'생산·작업일지'!$F$4:$F$503,B288,'생산·작업일지'!$A$4:$A$503,A288)))</f>
        <v/>
      </c>
      <c r="G288" s="14">
        <f>IF(OR(A288="",B288=""),"",SUMIFS($D$4:$D$503,$B$4:$B$503,B288,$A$4:$A$503,"&lt;="&amp;A288)+SUMIFS($E$4:$E$503,$B$4:$B$503,B288,$A$4:$A$503,"&lt;="&amp;A288)-SUMIFS('생산·작업일지'!$G$4:$G$503,'생산·작업일지'!$F$4:$F$503,B288,'생산·작업일지'!$A$4:$A$503,"&lt;="&amp;A288))</f>
        <v/>
      </c>
      <c r="H288" s="12" t="n"/>
      <c r="I288" s="13" t="n"/>
      <c r="J288" s="11" t="n"/>
      <c r="K288" s="13" t="n"/>
      <c r="L288" s="13" t="n"/>
      <c r="M288" s="12" t="n"/>
      <c r="N288" s="15">
        <f>IF(B288="","",IF(COUNTIF(B$4:B288,B288)=1,MAX(N$3:N287)+1,""))</f>
        <v/>
      </c>
    </row>
    <row r="289">
      <c r="A289" s="11" t="n"/>
      <c r="B289" s="12" t="n"/>
      <c r="C289" s="13" t="n"/>
      <c r="D289" s="14" t="n"/>
      <c r="E289" s="14" t="n"/>
      <c r="F289" s="14">
        <f>IF(OR(A289="",B289=""),"",IF(COUNTIFS(A$4:A289,A289,B$4:B289,B289)&gt;1,"",SUMIFS('생산·작업일지'!$G$4:$G$503,'생산·작업일지'!$F$4:$F$503,B289,'생산·작업일지'!$A$4:$A$503,A289)))</f>
        <v/>
      </c>
      <c r="G289" s="14">
        <f>IF(OR(A289="",B289=""),"",SUMIFS($D$4:$D$503,$B$4:$B$503,B289,$A$4:$A$503,"&lt;="&amp;A289)+SUMIFS($E$4:$E$503,$B$4:$B$503,B289,$A$4:$A$503,"&lt;="&amp;A289)-SUMIFS('생산·작업일지'!$G$4:$G$503,'생산·작업일지'!$F$4:$F$503,B289,'생산·작업일지'!$A$4:$A$503,"&lt;="&amp;A289))</f>
        <v/>
      </c>
      <c r="H289" s="12" t="n"/>
      <c r="I289" s="13" t="n"/>
      <c r="J289" s="11" t="n"/>
      <c r="K289" s="13" t="n"/>
      <c r="L289" s="13" t="n"/>
      <c r="M289" s="12" t="n"/>
      <c r="N289" s="15">
        <f>IF(B289="","",IF(COUNTIF(B$4:B289,B289)=1,MAX(N$3:N288)+1,""))</f>
        <v/>
      </c>
    </row>
    <row r="290">
      <c r="A290" s="11" t="n"/>
      <c r="B290" s="12" t="n"/>
      <c r="C290" s="13" t="n"/>
      <c r="D290" s="14" t="n"/>
      <c r="E290" s="14" t="n"/>
      <c r="F290" s="14">
        <f>IF(OR(A290="",B290=""),"",IF(COUNTIFS(A$4:A290,A290,B$4:B290,B290)&gt;1,"",SUMIFS('생산·작업일지'!$G$4:$G$503,'생산·작업일지'!$F$4:$F$503,B290,'생산·작업일지'!$A$4:$A$503,A290)))</f>
        <v/>
      </c>
      <c r="G290" s="14">
        <f>IF(OR(A290="",B290=""),"",SUMIFS($D$4:$D$503,$B$4:$B$503,B290,$A$4:$A$503,"&lt;="&amp;A290)+SUMIFS($E$4:$E$503,$B$4:$B$503,B290,$A$4:$A$503,"&lt;="&amp;A290)-SUMIFS('생산·작업일지'!$G$4:$G$503,'생산·작업일지'!$F$4:$F$503,B290,'생산·작업일지'!$A$4:$A$503,"&lt;="&amp;A290))</f>
        <v/>
      </c>
      <c r="H290" s="12" t="n"/>
      <c r="I290" s="13" t="n"/>
      <c r="J290" s="11" t="n"/>
      <c r="K290" s="13" t="n"/>
      <c r="L290" s="13" t="n"/>
      <c r="M290" s="12" t="n"/>
      <c r="N290" s="15">
        <f>IF(B290="","",IF(COUNTIF(B$4:B290,B290)=1,MAX(N$3:N289)+1,""))</f>
        <v/>
      </c>
    </row>
    <row r="291">
      <c r="A291" s="11" t="n"/>
      <c r="B291" s="12" t="n"/>
      <c r="C291" s="13" t="n"/>
      <c r="D291" s="14" t="n"/>
      <c r="E291" s="14" t="n"/>
      <c r="F291" s="14">
        <f>IF(OR(A291="",B291=""),"",IF(COUNTIFS(A$4:A291,A291,B$4:B291,B291)&gt;1,"",SUMIFS('생산·작업일지'!$G$4:$G$503,'생산·작업일지'!$F$4:$F$503,B291,'생산·작업일지'!$A$4:$A$503,A291)))</f>
        <v/>
      </c>
      <c r="G291" s="14">
        <f>IF(OR(A291="",B291=""),"",SUMIFS($D$4:$D$503,$B$4:$B$503,B291,$A$4:$A$503,"&lt;="&amp;A291)+SUMIFS($E$4:$E$503,$B$4:$B$503,B291,$A$4:$A$503,"&lt;="&amp;A291)-SUMIFS('생산·작업일지'!$G$4:$G$503,'생산·작업일지'!$F$4:$F$503,B291,'생산·작업일지'!$A$4:$A$503,"&lt;="&amp;A291))</f>
        <v/>
      </c>
      <c r="H291" s="12" t="n"/>
      <c r="I291" s="13" t="n"/>
      <c r="J291" s="11" t="n"/>
      <c r="K291" s="13" t="n"/>
      <c r="L291" s="13" t="n"/>
      <c r="M291" s="12" t="n"/>
      <c r="N291" s="15">
        <f>IF(B291="","",IF(COUNTIF(B$4:B291,B291)=1,MAX(N$3:N290)+1,""))</f>
        <v/>
      </c>
    </row>
    <row r="292">
      <c r="A292" s="11" t="n"/>
      <c r="B292" s="12" t="n"/>
      <c r="C292" s="13" t="n"/>
      <c r="D292" s="14" t="n"/>
      <c r="E292" s="14" t="n"/>
      <c r="F292" s="14">
        <f>IF(OR(A292="",B292=""),"",IF(COUNTIFS(A$4:A292,A292,B$4:B292,B292)&gt;1,"",SUMIFS('생산·작업일지'!$G$4:$G$503,'생산·작업일지'!$F$4:$F$503,B292,'생산·작업일지'!$A$4:$A$503,A292)))</f>
        <v/>
      </c>
      <c r="G292" s="14">
        <f>IF(OR(A292="",B292=""),"",SUMIFS($D$4:$D$503,$B$4:$B$503,B292,$A$4:$A$503,"&lt;="&amp;A292)+SUMIFS($E$4:$E$503,$B$4:$B$503,B292,$A$4:$A$503,"&lt;="&amp;A292)-SUMIFS('생산·작업일지'!$G$4:$G$503,'생산·작업일지'!$F$4:$F$503,B292,'생산·작업일지'!$A$4:$A$503,"&lt;="&amp;A292))</f>
        <v/>
      </c>
      <c r="H292" s="12" t="n"/>
      <c r="I292" s="13" t="n"/>
      <c r="J292" s="11" t="n"/>
      <c r="K292" s="13" t="n"/>
      <c r="L292" s="13" t="n"/>
      <c r="M292" s="12" t="n"/>
      <c r="N292" s="15">
        <f>IF(B292="","",IF(COUNTIF(B$4:B292,B292)=1,MAX(N$3:N291)+1,""))</f>
        <v/>
      </c>
    </row>
    <row r="293">
      <c r="A293" s="11" t="n"/>
      <c r="B293" s="12" t="n"/>
      <c r="C293" s="13" t="n"/>
      <c r="D293" s="14" t="n"/>
      <c r="E293" s="14" t="n"/>
      <c r="F293" s="14">
        <f>IF(OR(A293="",B293=""),"",IF(COUNTIFS(A$4:A293,A293,B$4:B293,B293)&gt;1,"",SUMIFS('생산·작업일지'!$G$4:$G$503,'생산·작업일지'!$F$4:$F$503,B293,'생산·작업일지'!$A$4:$A$503,A293)))</f>
        <v/>
      </c>
      <c r="G293" s="14">
        <f>IF(OR(A293="",B293=""),"",SUMIFS($D$4:$D$503,$B$4:$B$503,B293,$A$4:$A$503,"&lt;="&amp;A293)+SUMIFS($E$4:$E$503,$B$4:$B$503,B293,$A$4:$A$503,"&lt;="&amp;A293)-SUMIFS('생산·작업일지'!$G$4:$G$503,'생산·작업일지'!$F$4:$F$503,B293,'생산·작업일지'!$A$4:$A$503,"&lt;="&amp;A293))</f>
        <v/>
      </c>
      <c r="H293" s="12" t="n"/>
      <c r="I293" s="13" t="n"/>
      <c r="J293" s="11" t="n"/>
      <c r="K293" s="13" t="n"/>
      <c r="L293" s="13" t="n"/>
      <c r="M293" s="12" t="n"/>
      <c r="N293" s="15">
        <f>IF(B293="","",IF(COUNTIF(B$4:B293,B293)=1,MAX(N$3:N292)+1,""))</f>
        <v/>
      </c>
    </row>
    <row r="294">
      <c r="A294" s="11" t="n"/>
      <c r="B294" s="12" t="n"/>
      <c r="C294" s="13" t="n"/>
      <c r="D294" s="14" t="n"/>
      <c r="E294" s="14" t="n"/>
      <c r="F294" s="14">
        <f>IF(OR(A294="",B294=""),"",IF(COUNTIFS(A$4:A294,A294,B$4:B294,B294)&gt;1,"",SUMIFS('생산·작업일지'!$G$4:$G$503,'생산·작업일지'!$F$4:$F$503,B294,'생산·작업일지'!$A$4:$A$503,A294)))</f>
        <v/>
      </c>
      <c r="G294" s="14">
        <f>IF(OR(A294="",B294=""),"",SUMIFS($D$4:$D$503,$B$4:$B$503,B294,$A$4:$A$503,"&lt;="&amp;A294)+SUMIFS($E$4:$E$503,$B$4:$B$503,B294,$A$4:$A$503,"&lt;="&amp;A294)-SUMIFS('생산·작업일지'!$G$4:$G$503,'생산·작업일지'!$F$4:$F$503,B294,'생산·작업일지'!$A$4:$A$503,"&lt;="&amp;A294))</f>
        <v/>
      </c>
      <c r="H294" s="12" t="n"/>
      <c r="I294" s="13" t="n"/>
      <c r="J294" s="11" t="n"/>
      <c r="K294" s="13" t="n"/>
      <c r="L294" s="13" t="n"/>
      <c r="M294" s="12" t="n"/>
      <c r="N294" s="15">
        <f>IF(B294="","",IF(COUNTIF(B$4:B294,B294)=1,MAX(N$3:N293)+1,""))</f>
        <v/>
      </c>
    </row>
    <row r="295">
      <c r="A295" s="11" t="n"/>
      <c r="B295" s="12" t="n"/>
      <c r="C295" s="13" t="n"/>
      <c r="D295" s="14" t="n"/>
      <c r="E295" s="14" t="n"/>
      <c r="F295" s="14">
        <f>IF(OR(A295="",B295=""),"",IF(COUNTIFS(A$4:A295,A295,B$4:B295,B295)&gt;1,"",SUMIFS('생산·작업일지'!$G$4:$G$503,'생산·작업일지'!$F$4:$F$503,B295,'생산·작업일지'!$A$4:$A$503,A295)))</f>
        <v/>
      </c>
      <c r="G295" s="14">
        <f>IF(OR(A295="",B295=""),"",SUMIFS($D$4:$D$503,$B$4:$B$503,B295,$A$4:$A$503,"&lt;="&amp;A295)+SUMIFS($E$4:$E$503,$B$4:$B$503,B295,$A$4:$A$503,"&lt;="&amp;A295)-SUMIFS('생산·작업일지'!$G$4:$G$503,'생산·작업일지'!$F$4:$F$503,B295,'생산·작업일지'!$A$4:$A$503,"&lt;="&amp;A295))</f>
        <v/>
      </c>
      <c r="H295" s="12" t="n"/>
      <c r="I295" s="13" t="n"/>
      <c r="J295" s="11" t="n"/>
      <c r="K295" s="13" t="n"/>
      <c r="L295" s="13" t="n"/>
      <c r="M295" s="12" t="n"/>
      <c r="N295" s="15">
        <f>IF(B295="","",IF(COUNTIF(B$4:B295,B295)=1,MAX(N$3:N294)+1,""))</f>
        <v/>
      </c>
    </row>
    <row r="296">
      <c r="A296" s="11" t="n"/>
      <c r="B296" s="12" t="n"/>
      <c r="C296" s="13" t="n"/>
      <c r="D296" s="14" t="n"/>
      <c r="E296" s="14" t="n"/>
      <c r="F296" s="14">
        <f>IF(OR(A296="",B296=""),"",IF(COUNTIFS(A$4:A296,A296,B$4:B296,B296)&gt;1,"",SUMIFS('생산·작업일지'!$G$4:$G$503,'생산·작업일지'!$F$4:$F$503,B296,'생산·작업일지'!$A$4:$A$503,A296)))</f>
        <v/>
      </c>
      <c r="G296" s="14">
        <f>IF(OR(A296="",B296=""),"",SUMIFS($D$4:$D$503,$B$4:$B$503,B296,$A$4:$A$503,"&lt;="&amp;A296)+SUMIFS($E$4:$E$503,$B$4:$B$503,B296,$A$4:$A$503,"&lt;="&amp;A296)-SUMIFS('생산·작업일지'!$G$4:$G$503,'생산·작업일지'!$F$4:$F$503,B296,'생산·작업일지'!$A$4:$A$503,"&lt;="&amp;A296))</f>
        <v/>
      </c>
      <c r="H296" s="12" t="n"/>
      <c r="I296" s="13" t="n"/>
      <c r="J296" s="11" t="n"/>
      <c r="K296" s="13" t="n"/>
      <c r="L296" s="13" t="n"/>
      <c r="M296" s="12" t="n"/>
      <c r="N296" s="15">
        <f>IF(B296="","",IF(COUNTIF(B$4:B296,B296)=1,MAX(N$3:N295)+1,""))</f>
        <v/>
      </c>
    </row>
    <row r="297">
      <c r="A297" s="11" t="n"/>
      <c r="B297" s="12" t="n"/>
      <c r="C297" s="13" t="n"/>
      <c r="D297" s="14" t="n"/>
      <c r="E297" s="14" t="n"/>
      <c r="F297" s="14">
        <f>IF(OR(A297="",B297=""),"",IF(COUNTIFS(A$4:A297,A297,B$4:B297,B297)&gt;1,"",SUMIFS('생산·작업일지'!$G$4:$G$503,'생산·작업일지'!$F$4:$F$503,B297,'생산·작업일지'!$A$4:$A$503,A297)))</f>
        <v/>
      </c>
      <c r="G297" s="14">
        <f>IF(OR(A297="",B297=""),"",SUMIFS($D$4:$D$503,$B$4:$B$503,B297,$A$4:$A$503,"&lt;="&amp;A297)+SUMIFS($E$4:$E$503,$B$4:$B$503,B297,$A$4:$A$503,"&lt;="&amp;A297)-SUMIFS('생산·작업일지'!$G$4:$G$503,'생산·작업일지'!$F$4:$F$503,B297,'생산·작업일지'!$A$4:$A$503,"&lt;="&amp;A297))</f>
        <v/>
      </c>
      <c r="H297" s="12" t="n"/>
      <c r="I297" s="13" t="n"/>
      <c r="J297" s="11" t="n"/>
      <c r="K297" s="13" t="n"/>
      <c r="L297" s="13" t="n"/>
      <c r="M297" s="12" t="n"/>
      <c r="N297" s="15">
        <f>IF(B297="","",IF(COUNTIF(B$4:B297,B297)=1,MAX(N$3:N296)+1,""))</f>
        <v/>
      </c>
    </row>
    <row r="298">
      <c r="A298" s="11" t="n"/>
      <c r="B298" s="12" t="n"/>
      <c r="C298" s="13" t="n"/>
      <c r="D298" s="14" t="n"/>
      <c r="E298" s="14" t="n"/>
      <c r="F298" s="14">
        <f>IF(OR(A298="",B298=""),"",IF(COUNTIFS(A$4:A298,A298,B$4:B298,B298)&gt;1,"",SUMIFS('생산·작업일지'!$G$4:$G$503,'생산·작업일지'!$F$4:$F$503,B298,'생산·작업일지'!$A$4:$A$503,A298)))</f>
        <v/>
      </c>
      <c r="G298" s="14">
        <f>IF(OR(A298="",B298=""),"",SUMIFS($D$4:$D$503,$B$4:$B$503,B298,$A$4:$A$503,"&lt;="&amp;A298)+SUMIFS($E$4:$E$503,$B$4:$B$503,B298,$A$4:$A$503,"&lt;="&amp;A298)-SUMIFS('생산·작업일지'!$G$4:$G$503,'생산·작업일지'!$F$4:$F$503,B298,'생산·작업일지'!$A$4:$A$503,"&lt;="&amp;A298))</f>
        <v/>
      </c>
      <c r="H298" s="12" t="n"/>
      <c r="I298" s="13" t="n"/>
      <c r="J298" s="11" t="n"/>
      <c r="K298" s="13" t="n"/>
      <c r="L298" s="13" t="n"/>
      <c r="M298" s="12" t="n"/>
      <c r="N298" s="15">
        <f>IF(B298="","",IF(COUNTIF(B$4:B298,B298)=1,MAX(N$3:N297)+1,""))</f>
        <v/>
      </c>
    </row>
    <row r="299">
      <c r="A299" s="11" t="n"/>
      <c r="B299" s="12" t="n"/>
      <c r="C299" s="13" t="n"/>
      <c r="D299" s="14" t="n"/>
      <c r="E299" s="14" t="n"/>
      <c r="F299" s="14">
        <f>IF(OR(A299="",B299=""),"",IF(COUNTIFS(A$4:A299,A299,B$4:B299,B299)&gt;1,"",SUMIFS('생산·작업일지'!$G$4:$G$503,'생산·작업일지'!$F$4:$F$503,B299,'생산·작업일지'!$A$4:$A$503,A299)))</f>
        <v/>
      </c>
      <c r="G299" s="14">
        <f>IF(OR(A299="",B299=""),"",SUMIFS($D$4:$D$503,$B$4:$B$503,B299,$A$4:$A$503,"&lt;="&amp;A299)+SUMIFS($E$4:$E$503,$B$4:$B$503,B299,$A$4:$A$503,"&lt;="&amp;A299)-SUMIFS('생산·작업일지'!$G$4:$G$503,'생산·작업일지'!$F$4:$F$503,B299,'생산·작업일지'!$A$4:$A$503,"&lt;="&amp;A299))</f>
        <v/>
      </c>
      <c r="H299" s="12" t="n"/>
      <c r="I299" s="13" t="n"/>
      <c r="J299" s="11" t="n"/>
      <c r="K299" s="13" t="n"/>
      <c r="L299" s="13" t="n"/>
      <c r="M299" s="12" t="n"/>
      <c r="N299" s="15">
        <f>IF(B299="","",IF(COUNTIF(B$4:B299,B299)=1,MAX(N$3:N298)+1,""))</f>
        <v/>
      </c>
    </row>
    <row r="300">
      <c r="A300" s="11" t="n"/>
      <c r="B300" s="12" t="n"/>
      <c r="C300" s="13" t="n"/>
      <c r="D300" s="14" t="n"/>
      <c r="E300" s="14" t="n"/>
      <c r="F300" s="14">
        <f>IF(OR(A300="",B300=""),"",IF(COUNTIFS(A$4:A300,A300,B$4:B300,B300)&gt;1,"",SUMIFS('생산·작업일지'!$G$4:$G$503,'생산·작업일지'!$F$4:$F$503,B300,'생산·작업일지'!$A$4:$A$503,A300)))</f>
        <v/>
      </c>
      <c r="G300" s="14">
        <f>IF(OR(A300="",B300=""),"",SUMIFS($D$4:$D$503,$B$4:$B$503,B300,$A$4:$A$503,"&lt;="&amp;A300)+SUMIFS($E$4:$E$503,$B$4:$B$503,B300,$A$4:$A$503,"&lt;="&amp;A300)-SUMIFS('생산·작업일지'!$G$4:$G$503,'생산·작업일지'!$F$4:$F$503,B300,'생산·작업일지'!$A$4:$A$503,"&lt;="&amp;A300))</f>
        <v/>
      </c>
      <c r="H300" s="12" t="n"/>
      <c r="I300" s="13" t="n"/>
      <c r="J300" s="11" t="n"/>
      <c r="K300" s="13" t="n"/>
      <c r="L300" s="13" t="n"/>
      <c r="M300" s="12" t="n"/>
      <c r="N300" s="15">
        <f>IF(B300="","",IF(COUNTIF(B$4:B300,B300)=1,MAX(N$3:N299)+1,""))</f>
        <v/>
      </c>
    </row>
    <row r="301">
      <c r="A301" s="11" t="n"/>
      <c r="B301" s="12" t="n"/>
      <c r="C301" s="13" t="n"/>
      <c r="D301" s="14" t="n"/>
      <c r="E301" s="14" t="n"/>
      <c r="F301" s="14">
        <f>IF(OR(A301="",B301=""),"",IF(COUNTIFS(A$4:A301,A301,B$4:B301,B301)&gt;1,"",SUMIFS('생산·작업일지'!$G$4:$G$503,'생산·작업일지'!$F$4:$F$503,B301,'생산·작업일지'!$A$4:$A$503,A301)))</f>
        <v/>
      </c>
      <c r="G301" s="14">
        <f>IF(OR(A301="",B301=""),"",SUMIFS($D$4:$D$503,$B$4:$B$503,B301,$A$4:$A$503,"&lt;="&amp;A301)+SUMIFS($E$4:$E$503,$B$4:$B$503,B301,$A$4:$A$503,"&lt;="&amp;A301)-SUMIFS('생산·작업일지'!$G$4:$G$503,'생산·작업일지'!$F$4:$F$503,B301,'생산·작업일지'!$A$4:$A$503,"&lt;="&amp;A301))</f>
        <v/>
      </c>
      <c r="H301" s="12" t="n"/>
      <c r="I301" s="13" t="n"/>
      <c r="J301" s="11" t="n"/>
      <c r="K301" s="13" t="n"/>
      <c r="L301" s="13" t="n"/>
      <c r="M301" s="12" t="n"/>
      <c r="N301" s="15">
        <f>IF(B301="","",IF(COUNTIF(B$4:B301,B301)=1,MAX(N$3:N300)+1,""))</f>
        <v/>
      </c>
    </row>
    <row r="302">
      <c r="A302" s="11" t="n"/>
      <c r="B302" s="12" t="n"/>
      <c r="C302" s="13" t="n"/>
      <c r="D302" s="14" t="n"/>
      <c r="E302" s="14" t="n"/>
      <c r="F302" s="14">
        <f>IF(OR(A302="",B302=""),"",IF(COUNTIFS(A$4:A302,A302,B$4:B302,B302)&gt;1,"",SUMIFS('생산·작업일지'!$G$4:$G$503,'생산·작업일지'!$F$4:$F$503,B302,'생산·작업일지'!$A$4:$A$503,A302)))</f>
        <v/>
      </c>
      <c r="G302" s="14">
        <f>IF(OR(A302="",B302=""),"",SUMIFS($D$4:$D$503,$B$4:$B$503,B302,$A$4:$A$503,"&lt;="&amp;A302)+SUMIFS($E$4:$E$503,$B$4:$B$503,B302,$A$4:$A$503,"&lt;="&amp;A302)-SUMIFS('생산·작업일지'!$G$4:$G$503,'생산·작업일지'!$F$4:$F$503,B302,'생산·작업일지'!$A$4:$A$503,"&lt;="&amp;A302))</f>
        <v/>
      </c>
      <c r="H302" s="12" t="n"/>
      <c r="I302" s="13" t="n"/>
      <c r="J302" s="11" t="n"/>
      <c r="K302" s="13" t="n"/>
      <c r="L302" s="13" t="n"/>
      <c r="M302" s="12" t="n"/>
      <c r="N302" s="15">
        <f>IF(B302="","",IF(COUNTIF(B$4:B302,B302)=1,MAX(N$3:N301)+1,""))</f>
        <v/>
      </c>
    </row>
    <row r="303">
      <c r="A303" s="11" t="n"/>
      <c r="B303" s="12" t="n"/>
      <c r="C303" s="13" t="n"/>
      <c r="D303" s="14" t="n"/>
      <c r="E303" s="14" t="n"/>
      <c r="F303" s="14">
        <f>IF(OR(A303="",B303=""),"",IF(COUNTIFS(A$4:A303,A303,B$4:B303,B303)&gt;1,"",SUMIFS('생산·작업일지'!$G$4:$G$503,'생산·작업일지'!$F$4:$F$503,B303,'생산·작업일지'!$A$4:$A$503,A303)))</f>
        <v/>
      </c>
      <c r="G303" s="14">
        <f>IF(OR(A303="",B303=""),"",SUMIFS($D$4:$D$503,$B$4:$B$503,B303,$A$4:$A$503,"&lt;="&amp;A303)+SUMIFS($E$4:$E$503,$B$4:$B$503,B303,$A$4:$A$503,"&lt;="&amp;A303)-SUMIFS('생산·작업일지'!$G$4:$G$503,'생산·작업일지'!$F$4:$F$503,B303,'생산·작업일지'!$A$4:$A$503,"&lt;="&amp;A303))</f>
        <v/>
      </c>
      <c r="H303" s="12" t="n"/>
      <c r="I303" s="13" t="n"/>
      <c r="J303" s="11" t="n"/>
      <c r="K303" s="13" t="n"/>
      <c r="L303" s="13" t="n"/>
      <c r="M303" s="12" t="n"/>
      <c r="N303" s="15">
        <f>IF(B303="","",IF(COUNTIF(B$4:B303,B303)=1,MAX(N$3:N302)+1,""))</f>
        <v/>
      </c>
    </row>
    <row r="304">
      <c r="A304" s="11" t="n"/>
      <c r="B304" s="12" t="n"/>
      <c r="C304" s="13" t="n"/>
      <c r="D304" s="14" t="n"/>
      <c r="E304" s="14" t="n"/>
      <c r="F304" s="14">
        <f>IF(OR(A304="",B304=""),"",IF(COUNTIFS(A$4:A304,A304,B$4:B304,B304)&gt;1,"",SUMIFS('생산·작업일지'!$G$4:$G$503,'생산·작업일지'!$F$4:$F$503,B304,'생산·작업일지'!$A$4:$A$503,A304)))</f>
        <v/>
      </c>
      <c r="G304" s="14">
        <f>IF(OR(A304="",B304=""),"",SUMIFS($D$4:$D$503,$B$4:$B$503,B304,$A$4:$A$503,"&lt;="&amp;A304)+SUMIFS($E$4:$E$503,$B$4:$B$503,B304,$A$4:$A$503,"&lt;="&amp;A304)-SUMIFS('생산·작업일지'!$G$4:$G$503,'생산·작업일지'!$F$4:$F$503,B304,'생산·작업일지'!$A$4:$A$503,"&lt;="&amp;A304))</f>
        <v/>
      </c>
      <c r="H304" s="12" t="n"/>
      <c r="I304" s="13" t="n"/>
      <c r="J304" s="11" t="n"/>
      <c r="K304" s="13" t="n"/>
      <c r="L304" s="13" t="n"/>
      <c r="M304" s="12" t="n"/>
      <c r="N304" s="15">
        <f>IF(B304="","",IF(COUNTIF(B$4:B304,B304)=1,MAX(N$3:N303)+1,""))</f>
        <v/>
      </c>
    </row>
    <row r="305">
      <c r="A305" s="11" t="n"/>
      <c r="B305" s="12" t="n"/>
      <c r="C305" s="13" t="n"/>
      <c r="D305" s="14" t="n"/>
      <c r="E305" s="14" t="n"/>
      <c r="F305" s="14">
        <f>IF(OR(A305="",B305=""),"",IF(COUNTIFS(A$4:A305,A305,B$4:B305,B305)&gt;1,"",SUMIFS('생산·작업일지'!$G$4:$G$503,'생산·작업일지'!$F$4:$F$503,B305,'생산·작업일지'!$A$4:$A$503,A305)))</f>
        <v/>
      </c>
      <c r="G305" s="14">
        <f>IF(OR(A305="",B305=""),"",SUMIFS($D$4:$D$503,$B$4:$B$503,B305,$A$4:$A$503,"&lt;="&amp;A305)+SUMIFS($E$4:$E$503,$B$4:$B$503,B305,$A$4:$A$503,"&lt;="&amp;A305)-SUMIFS('생산·작업일지'!$G$4:$G$503,'생산·작업일지'!$F$4:$F$503,B305,'생산·작업일지'!$A$4:$A$503,"&lt;="&amp;A305))</f>
        <v/>
      </c>
      <c r="H305" s="12" t="n"/>
      <c r="I305" s="13" t="n"/>
      <c r="J305" s="11" t="n"/>
      <c r="K305" s="13" t="n"/>
      <c r="L305" s="13" t="n"/>
      <c r="M305" s="12" t="n"/>
      <c r="N305" s="15">
        <f>IF(B305="","",IF(COUNTIF(B$4:B305,B305)=1,MAX(N$3:N304)+1,""))</f>
        <v/>
      </c>
    </row>
    <row r="306">
      <c r="A306" s="11" t="n"/>
      <c r="B306" s="12" t="n"/>
      <c r="C306" s="13" t="n"/>
      <c r="D306" s="14" t="n"/>
      <c r="E306" s="14" t="n"/>
      <c r="F306" s="14">
        <f>IF(OR(A306="",B306=""),"",IF(COUNTIFS(A$4:A306,A306,B$4:B306,B306)&gt;1,"",SUMIFS('생산·작업일지'!$G$4:$G$503,'생산·작업일지'!$F$4:$F$503,B306,'생산·작업일지'!$A$4:$A$503,A306)))</f>
        <v/>
      </c>
      <c r="G306" s="14">
        <f>IF(OR(A306="",B306=""),"",SUMIFS($D$4:$D$503,$B$4:$B$503,B306,$A$4:$A$503,"&lt;="&amp;A306)+SUMIFS($E$4:$E$503,$B$4:$B$503,B306,$A$4:$A$503,"&lt;="&amp;A306)-SUMIFS('생산·작업일지'!$G$4:$G$503,'생산·작업일지'!$F$4:$F$503,B306,'생산·작업일지'!$A$4:$A$503,"&lt;="&amp;A306))</f>
        <v/>
      </c>
      <c r="H306" s="12" t="n"/>
      <c r="I306" s="13" t="n"/>
      <c r="J306" s="11" t="n"/>
      <c r="K306" s="13" t="n"/>
      <c r="L306" s="13" t="n"/>
      <c r="M306" s="12" t="n"/>
      <c r="N306" s="15">
        <f>IF(B306="","",IF(COUNTIF(B$4:B306,B306)=1,MAX(N$3:N305)+1,""))</f>
        <v/>
      </c>
    </row>
    <row r="307">
      <c r="A307" s="11" t="n"/>
      <c r="B307" s="12" t="n"/>
      <c r="C307" s="13" t="n"/>
      <c r="D307" s="14" t="n"/>
      <c r="E307" s="14" t="n"/>
      <c r="F307" s="14">
        <f>IF(OR(A307="",B307=""),"",IF(COUNTIFS(A$4:A307,A307,B$4:B307,B307)&gt;1,"",SUMIFS('생산·작업일지'!$G$4:$G$503,'생산·작업일지'!$F$4:$F$503,B307,'생산·작업일지'!$A$4:$A$503,A307)))</f>
        <v/>
      </c>
      <c r="G307" s="14">
        <f>IF(OR(A307="",B307=""),"",SUMIFS($D$4:$D$503,$B$4:$B$503,B307,$A$4:$A$503,"&lt;="&amp;A307)+SUMIFS($E$4:$E$503,$B$4:$B$503,B307,$A$4:$A$503,"&lt;="&amp;A307)-SUMIFS('생산·작업일지'!$G$4:$G$503,'생산·작업일지'!$F$4:$F$503,B307,'생산·작업일지'!$A$4:$A$503,"&lt;="&amp;A307))</f>
        <v/>
      </c>
      <c r="H307" s="12" t="n"/>
      <c r="I307" s="13" t="n"/>
      <c r="J307" s="11" t="n"/>
      <c r="K307" s="13" t="n"/>
      <c r="L307" s="13" t="n"/>
      <c r="M307" s="12" t="n"/>
      <c r="N307" s="15">
        <f>IF(B307="","",IF(COUNTIF(B$4:B307,B307)=1,MAX(N$3:N306)+1,""))</f>
        <v/>
      </c>
    </row>
    <row r="308">
      <c r="A308" s="11" t="n"/>
      <c r="B308" s="12" t="n"/>
      <c r="C308" s="13" t="n"/>
      <c r="D308" s="14" t="n"/>
      <c r="E308" s="14" t="n"/>
      <c r="F308" s="14">
        <f>IF(OR(A308="",B308=""),"",IF(COUNTIFS(A$4:A308,A308,B$4:B308,B308)&gt;1,"",SUMIFS('생산·작업일지'!$G$4:$G$503,'생산·작업일지'!$F$4:$F$503,B308,'생산·작업일지'!$A$4:$A$503,A308)))</f>
        <v/>
      </c>
      <c r="G308" s="14">
        <f>IF(OR(A308="",B308=""),"",SUMIFS($D$4:$D$503,$B$4:$B$503,B308,$A$4:$A$503,"&lt;="&amp;A308)+SUMIFS($E$4:$E$503,$B$4:$B$503,B308,$A$4:$A$503,"&lt;="&amp;A308)-SUMIFS('생산·작업일지'!$G$4:$G$503,'생산·작업일지'!$F$4:$F$503,B308,'생산·작업일지'!$A$4:$A$503,"&lt;="&amp;A308))</f>
        <v/>
      </c>
      <c r="H308" s="12" t="n"/>
      <c r="I308" s="13" t="n"/>
      <c r="J308" s="11" t="n"/>
      <c r="K308" s="13" t="n"/>
      <c r="L308" s="13" t="n"/>
      <c r="M308" s="12" t="n"/>
      <c r="N308" s="15">
        <f>IF(B308="","",IF(COUNTIF(B$4:B308,B308)=1,MAX(N$3:N307)+1,""))</f>
        <v/>
      </c>
    </row>
    <row r="309">
      <c r="A309" s="11" t="n"/>
      <c r="B309" s="12" t="n"/>
      <c r="C309" s="13" t="n"/>
      <c r="D309" s="14" t="n"/>
      <c r="E309" s="14" t="n"/>
      <c r="F309" s="14">
        <f>IF(OR(A309="",B309=""),"",IF(COUNTIFS(A$4:A309,A309,B$4:B309,B309)&gt;1,"",SUMIFS('생산·작업일지'!$G$4:$G$503,'생산·작업일지'!$F$4:$F$503,B309,'생산·작업일지'!$A$4:$A$503,A309)))</f>
        <v/>
      </c>
      <c r="G309" s="14">
        <f>IF(OR(A309="",B309=""),"",SUMIFS($D$4:$D$503,$B$4:$B$503,B309,$A$4:$A$503,"&lt;="&amp;A309)+SUMIFS($E$4:$E$503,$B$4:$B$503,B309,$A$4:$A$503,"&lt;="&amp;A309)-SUMIFS('생산·작업일지'!$G$4:$G$503,'생산·작업일지'!$F$4:$F$503,B309,'생산·작업일지'!$A$4:$A$503,"&lt;="&amp;A309))</f>
        <v/>
      </c>
      <c r="H309" s="12" t="n"/>
      <c r="I309" s="13" t="n"/>
      <c r="J309" s="11" t="n"/>
      <c r="K309" s="13" t="n"/>
      <c r="L309" s="13" t="n"/>
      <c r="M309" s="12" t="n"/>
      <c r="N309" s="15">
        <f>IF(B309="","",IF(COUNTIF(B$4:B309,B309)=1,MAX(N$3:N308)+1,""))</f>
        <v/>
      </c>
    </row>
    <row r="310">
      <c r="A310" s="11" t="n"/>
      <c r="B310" s="12" t="n"/>
      <c r="C310" s="13" t="n"/>
      <c r="D310" s="14" t="n"/>
      <c r="E310" s="14" t="n"/>
      <c r="F310" s="14">
        <f>IF(OR(A310="",B310=""),"",IF(COUNTIFS(A$4:A310,A310,B$4:B310,B310)&gt;1,"",SUMIFS('생산·작업일지'!$G$4:$G$503,'생산·작업일지'!$F$4:$F$503,B310,'생산·작업일지'!$A$4:$A$503,A310)))</f>
        <v/>
      </c>
      <c r="G310" s="14">
        <f>IF(OR(A310="",B310=""),"",SUMIFS($D$4:$D$503,$B$4:$B$503,B310,$A$4:$A$503,"&lt;="&amp;A310)+SUMIFS($E$4:$E$503,$B$4:$B$503,B310,$A$4:$A$503,"&lt;="&amp;A310)-SUMIFS('생산·작업일지'!$G$4:$G$503,'생산·작업일지'!$F$4:$F$503,B310,'생산·작업일지'!$A$4:$A$503,"&lt;="&amp;A310))</f>
        <v/>
      </c>
      <c r="H310" s="12" t="n"/>
      <c r="I310" s="13" t="n"/>
      <c r="J310" s="11" t="n"/>
      <c r="K310" s="13" t="n"/>
      <c r="L310" s="13" t="n"/>
      <c r="M310" s="12" t="n"/>
      <c r="N310" s="15">
        <f>IF(B310="","",IF(COUNTIF(B$4:B310,B310)=1,MAX(N$3:N309)+1,""))</f>
        <v/>
      </c>
    </row>
    <row r="311">
      <c r="A311" s="11" t="n"/>
      <c r="B311" s="12" t="n"/>
      <c r="C311" s="13" t="n"/>
      <c r="D311" s="14" t="n"/>
      <c r="E311" s="14" t="n"/>
      <c r="F311" s="14">
        <f>IF(OR(A311="",B311=""),"",IF(COUNTIFS(A$4:A311,A311,B$4:B311,B311)&gt;1,"",SUMIFS('생산·작업일지'!$G$4:$G$503,'생산·작업일지'!$F$4:$F$503,B311,'생산·작업일지'!$A$4:$A$503,A311)))</f>
        <v/>
      </c>
      <c r="G311" s="14">
        <f>IF(OR(A311="",B311=""),"",SUMIFS($D$4:$D$503,$B$4:$B$503,B311,$A$4:$A$503,"&lt;="&amp;A311)+SUMIFS($E$4:$E$503,$B$4:$B$503,B311,$A$4:$A$503,"&lt;="&amp;A311)-SUMIFS('생산·작업일지'!$G$4:$G$503,'생산·작업일지'!$F$4:$F$503,B311,'생산·작업일지'!$A$4:$A$503,"&lt;="&amp;A311))</f>
        <v/>
      </c>
      <c r="H311" s="12" t="n"/>
      <c r="I311" s="13" t="n"/>
      <c r="J311" s="11" t="n"/>
      <c r="K311" s="13" t="n"/>
      <c r="L311" s="13" t="n"/>
      <c r="M311" s="12" t="n"/>
      <c r="N311" s="15">
        <f>IF(B311="","",IF(COUNTIF(B$4:B311,B311)=1,MAX(N$3:N310)+1,""))</f>
        <v/>
      </c>
    </row>
    <row r="312">
      <c r="A312" s="11" t="n"/>
      <c r="B312" s="12" t="n"/>
      <c r="C312" s="13" t="n"/>
      <c r="D312" s="14" t="n"/>
      <c r="E312" s="14" t="n"/>
      <c r="F312" s="14">
        <f>IF(OR(A312="",B312=""),"",IF(COUNTIFS(A$4:A312,A312,B$4:B312,B312)&gt;1,"",SUMIFS('생산·작업일지'!$G$4:$G$503,'생산·작업일지'!$F$4:$F$503,B312,'생산·작업일지'!$A$4:$A$503,A312)))</f>
        <v/>
      </c>
      <c r="G312" s="14">
        <f>IF(OR(A312="",B312=""),"",SUMIFS($D$4:$D$503,$B$4:$B$503,B312,$A$4:$A$503,"&lt;="&amp;A312)+SUMIFS($E$4:$E$503,$B$4:$B$503,B312,$A$4:$A$503,"&lt;="&amp;A312)-SUMIFS('생산·작업일지'!$G$4:$G$503,'생산·작업일지'!$F$4:$F$503,B312,'생산·작업일지'!$A$4:$A$503,"&lt;="&amp;A312))</f>
        <v/>
      </c>
      <c r="H312" s="12" t="n"/>
      <c r="I312" s="13" t="n"/>
      <c r="J312" s="11" t="n"/>
      <c r="K312" s="13" t="n"/>
      <c r="L312" s="13" t="n"/>
      <c r="M312" s="12" t="n"/>
      <c r="N312" s="15">
        <f>IF(B312="","",IF(COUNTIF(B$4:B312,B312)=1,MAX(N$3:N311)+1,""))</f>
        <v/>
      </c>
    </row>
    <row r="313">
      <c r="A313" s="11" t="n"/>
      <c r="B313" s="12" t="n"/>
      <c r="C313" s="13" t="n"/>
      <c r="D313" s="14" t="n"/>
      <c r="E313" s="14" t="n"/>
      <c r="F313" s="14">
        <f>IF(OR(A313="",B313=""),"",IF(COUNTIFS(A$4:A313,A313,B$4:B313,B313)&gt;1,"",SUMIFS('생산·작업일지'!$G$4:$G$503,'생산·작업일지'!$F$4:$F$503,B313,'생산·작업일지'!$A$4:$A$503,A313)))</f>
        <v/>
      </c>
      <c r="G313" s="14">
        <f>IF(OR(A313="",B313=""),"",SUMIFS($D$4:$D$503,$B$4:$B$503,B313,$A$4:$A$503,"&lt;="&amp;A313)+SUMIFS($E$4:$E$503,$B$4:$B$503,B313,$A$4:$A$503,"&lt;="&amp;A313)-SUMIFS('생산·작업일지'!$G$4:$G$503,'생산·작업일지'!$F$4:$F$503,B313,'생산·작업일지'!$A$4:$A$503,"&lt;="&amp;A313))</f>
        <v/>
      </c>
      <c r="H313" s="12" t="n"/>
      <c r="I313" s="13" t="n"/>
      <c r="J313" s="11" t="n"/>
      <c r="K313" s="13" t="n"/>
      <c r="L313" s="13" t="n"/>
      <c r="M313" s="12" t="n"/>
      <c r="N313" s="15">
        <f>IF(B313="","",IF(COUNTIF(B$4:B313,B313)=1,MAX(N$3:N312)+1,""))</f>
        <v/>
      </c>
    </row>
    <row r="314">
      <c r="A314" s="11" t="n"/>
      <c r="B314" s="12" t="n"/>
      <c r="C314" s="13" t="n"/>
      <c r="D314" s="14" t="n"/>
      <c r="E314" s="14" t="n"/>
      <c r="F314" s="14">
        <f>IF(OR(A314="",B314=""),"",IF(COUNTIFS(A$4:A314,A314,B$4:B314,B314)&gt;1,"",SUMIFS('생산·작업일지'!$G$4:$G$503,'생산·작업일지'!$F$4:$F$503,B314,'생산·작업일지'!$A$4:$A$503,A314)))</f>
        <v/>
      </c>
      <c r="G314" s="14">
        <f>IF(OR(A314="",B314=""),"",SUMIFS($D$4:$D$503,$B$4:$B$503,B314,$A$4:$A$503,"&lt;="&amp;A314)+SUMIFS($E$4:$E$503,$B$4:$B$503,B314,$A$4:$A$503,"&lt;="&amp;A314)-SUMIFS('생산·작업일지'!$G$4:$G$503,'생산·작업일지'!$F$4:$F$503,B314,'생산·작업일지'!$A$4:$A$503,"&lt;="&amp;A314))</f>
        <v/>
      </c>
      <c r="H314" s="12" t="n"/>
      <c r="I314" s="13" t="n"/>
      <c r="J314" s="11" t="n"/>
      <c r="K314" s="13" t="n"/>
      <c r="L314" s="13" t="n"/>
      <c r="M314" s="12" t="n"/>
      <c r="N314" s="15">
        <f>IF(B314="","",IF(COUNTIF(B$4:B314,B314)=1,MAX(N$3:N313)+1,""))</f>
        <v/>
      </c>
    </row>
    <row r="315">
      <c r="A315" s="11" t="n"/>
      <c r="B315" s="12" t="n"/>
      <c r="C315" s="13" t="n"/>
      <c r="D315" s="14" t="n"/>
      <c r="E315" s="14" t="n"/>
      <c r="F315" s="14">
        <f>IF(OR(A315="",B315=""),"",IF(COUNTIFS(A$4:A315,A315,B$4:B315,B315)&gt;1,"",SUMIFS('생산·작업일지'!$G$4:$G$503,'생산·작업일지'!$F$4:$F$503,B315,'생산·작업일지'!$A$4:$A$503,A315)))</f>
        <v/>
      </c>
      <c r="G315" s="14">
        <f>IF(OR(A315="",B315=""),"",SUMIFS($D$4:$D$503,$B$4:$B$503,B315,$A$4:$A$503,"&lt;="&amp;A315)+SUMIFS($E$4:$E$503,$B$4:$B$503,B315,$A$4:$A$503,"&lt;="&amp;A315)-SUMIFS('생산·작업일지'!$G$4:$G$503,'생산·작업일지'!$F$4:$F$503,B315,'생산·작업일지'!$A$4:$A$503,"&lt;="&amp;A315))</f>
        <v/>
      </c>
      <c r="H315" s="12" t="n"/>
      <c r="I315" s="13" t="n"/>
      <c r="J315" s="11" t="n"/>
      <c r="K315" s="13" t="n"/>
      <c r="L315" s="13" t="n"/>
      <c r="M315" s="12" t="n"/>
      <c r="N315" s="15">
        <f>IF(B315="","",IF(COUNTIF(B$4:B315,B315)=1,MAX(N$3:N314)+1,""))</f>
        <v/>
      </c>
    </row>
    <row r="316">
      <c r="A316" s="11" t="n"/>
      <c r="B316" s="12" t="n"/>
      <c r="C316" s="13" t="n"/>
      <c r="D316" s="14" t="n"/>
      <c r="E316" s="14" t="n"/>
      <c r="F316" s="14">
        <f>IF(OR(A316="",B316=""),"",IF(COUNTIFS(A$4:A316,A316,B$4:B316,B316)&gt;1,"",SUMIFS('생산·작업일지'!$G$4:$G$503,'생산·작업일지'!$F$4:$F$503,B316,'생산·작업일지'!$A$4:$A$503,A316)))</f>
        <v/>
      </c>
      <c r="G316" s="14">
        <f>IF(OR(A316="",B316=""),"",SUMIFS($D$4:$D$503,$B$4:$B$503,B316,$A$4:$A$503,"&lt;="&amp;A316)+SUMIFS($E$4:$E$503,$B$4:$B$503,B316,$A$4:$A$503,"&lt;="&amp;A316)-SUMIFS('생산·작업일지'!$G$4:$G$503,'생산·작업일지'!$F$4:$F$503,B316,'생산·작업일지'!$A$4:$A$503,"&lt;="&amp;A316))</f>
        <v/>
      </c>
      <c r="H316" s="12" t="n"/>
      <c r="I316" s="13" t="n"/>
      <c r="J316" s="11" t="n"/>
      <c r="K316" s="13" t="n"/>
      <c r="L316" s="13" t="n"/>
      <c r="M316" s="12" t="n"/>
      <c r="N316" s="15">
        <f>IF(B316="","",IF(COUNTIF(B$4:B316,B316)=1,MAX(N$3:N315)+1,""))</f>
        <v/>
      </c>
    </row>
    <row r="317">
      <c r="A317" s="11" t="n"/>
      <c r="B317" s="12" t="n"/>
      <c r="C317" s="13" t="n"/>
      <c r="D317" s="14" t="n"/>
      <c r="E317" s="14" t="n"/>
      <c r="F317" s="14">
        <f>IF(OR(A317="",B317=""),"",IF(COUNTIFS(A$4:A317,A317,B$4:B317,B317)&gt;1,"",SUMIFS('생산·작업일지'!$G$4:$G$503,'생산·작업일지'!$F$4:$F$503,B317,'생산·작업일지'!$A$4:$A$503,A317)))</f>
        <v/>
      </c>
      <c r="G317" s="14">
        <f>IF(OR(A317="",B317=""),"",SUMIFS($D$4:$D$503,$B$4:$B$503,B317,$A$4:$A$503,"&lt;="&amp;A317)+SUMIFS($E$4:$E$503,$B$4:$B$503,B317,$A$4:$A$503,"&lt;="&amp;A317)-SUMIFS('생산·작업일지'!$G$4:$G$503,'생산·작업일지'!$F$4:$F$503,B317,'생산·작업일지'!$A$4:$A$503,"&lt;="&amp;A317))</f>
        <v/>
      </c>
      <c r="H317" s="12" t="n"/>
      <c r="I317" s="13" t="n"/>
      <c r="J317" s="11" t="n"/>
      <c r="K317" s="13" t="n"/>
      <c r="L317" s="13" t="n"/>
      <c r="M317" s="12" t="n"/>
      <c r="N317" s="15">
        <f>IF(B317="","",IF(COUNTIF(B$4:B317,B317)=1,MAX(N$3:N316)+1,""))</f>
        <v/>
      </c>
    </row>
    <row r="318">
      <c r="A318" s="11" t="n"/>
      <c r="B318" s="12" t="n"/>
      <c r="C318" s="13" t="n"/>
      <c r="D318" s="14" t="n"/>
      <c r="E318" s="14" t="n"/>
      <c r="F318" s="14">
        <f>IF(OR(A318="",B318=""),"",IF(COUNTIFS(A$4:A318,A318,B$4:B318,B318)&gt;1,"",SUMIFS('생산·작업일지'!$G$4:$G$503,'생산·작업일지'!$F$4:$F$503,B318,'생산·작업일지'!$A$4:$A$503,A318)))</f>
        <v/>
      </c>
      <c r="G318" s="14">
        <f>IF(OR(A318="",B318=""),"",SUMIFS($D$4:$D$503,$B$4:$B$503,B318,$A$4:$A$503,"&lt;="&amp;A318)+SUMIFS($E$4:$E$503,$B$4:$B$503,B318,$A$4:$A$503,"&lt;="&amp;A318)-SUMIFS('생산·작업일지'!$G$4:$G$503,'생산·작업일지'!$F$4:$F$503,B318,'생산·작업일지'!$A$4:$A$503,"&lt;="&amp;A318))</f>
        <v/>
      </c>
      <c r="H318" s="12" t="n"/>
      <c r="I318" s="13" t="n"/>
      <c r="J318" s="11" t="n"/>
      <c r="K318" s="13" t="n"/>
      <c r="L318" s="13" t="n"/>
      <c r="M318" s="12" t="n"/>
      <c r="N318" s="15">
        <f>IF(B318="","",IF(COUNTIF(B$4:B318,B318)=1,MAX(N$3:N317)+1,""))</f>
        <v/>
      </c>
    </row>
    <row r="319">
      <c r="A319" s="11" t="n"/>
      <c r="B319" s="12" t="n"/>
      <c r="C319" s="13" t="n"/>
      <c r="D319" s="14" t="n"/>
      <c r="E319" s="14" t="n"/>
      <c r="F319" s="14">
        <f>IF(OR(A319="",B319=""),"",IF(COUNTIFS(A$4:A319,A319,B$4:B319,B319)&gt;1,"",SUMIFS('생산·작업일지'!$G$4:$G$503,'생산·작업일지'!$F$4:$F$503,B319,'생산·작업일지'!$A$4:$A$503,A319)))</f>
        <v/>
      </c>
      <c r="G319" s="14">
        <f>IF(OR(A319="",B319=""),"",SUMIFS($D$4:$D$503,$B$4:$B$503,B319,$A$4:$A$503,"&lt;="&amp;A319)+SUMIFS($E$4:$E$503,$B$4:$B$503,B319,$A$4:$A$503,"&lt;="&amp;A319)-SUMIFS('생산·작업일지'!$G$4:$G$503,'생산·작업일지'!$F$4:$F$503,B319,'생산·작업일지'!$A$4:$A$503,"&lt;="&amp;A319))</f>
        <v/>
      </c>
      <c r="H319" s="12" t="n"/>
      <c r="I319" s="13" t="n"/>
      <c r="J319" s="11" t="n"/>
      <c r="K319" s="13" t="n"/>
      <c r="L319" s="13" t="n"/>
      <c r="M319" s="12" t="n"/>
      <c r="N319" s="15">
        <f>IF(B319="","",IF(COUNTIF(B$4:B319,B319)=1,MAX(N$3:N318)+1,""))</f>
        <v/>
      </c>
    </row>
    <row r="320">
      <c r="A320" s="11" t="n"/>
      <c r="B320" s="12" t="n"/>
      <c r="C320" s="13" t="n"/>
      <c r="D320" s="14" t="n"/>
      <c r="E320" s="14" t="n"/>
      <c r="F320" s="14">
        <f>IF(OR(A320="",B320=""),"",IF(COUNTIFS(A$4:A320,A320,B$4:B320,B320)&gt;1,"",SUMIFS('생산·작업일지'!$G$4:$G$503,'생산·작업일지'!$F$4:$F$503,B320,'생산·작업일지'!$A$4:$A$503,A320)))</f>
        <v/>
      </c>
      <c r="G320" s="14">
        <f>IF(OR(A320="",B320=""),"",SUMIFS($D$4:$D$503,$B$4:$B$503,B320,$A$4:$A$503,"&lt;="&amp;A320)+SUMIFS($E$4:$E$503,$B$4:$B$503,B320,$A$4:$A$503,"&lt;="&amp;A320)-SUMIFS('생산·작업일지'!$G$4:$G$503,'생산·작업일지'!$F$4:$F$503,B320,'생산·작업일지'!$A$4:$A$503,"&lt;="&amp;A320))</f>
        <v/>
      </c>
      <c r="H320" s="12" t="n"/>
      <c r="I320" s="13" t="n"/>
      <c r="J320" s="11" t="n"/>
      <c r="K320" s="13" t="n"/>
      <c r="L320" s="13" t="n"/>
      <c r="M320" s="12" t="n"/>
      <c r="N320" s="15">
        <f>IF(B320="","",IF(COUNTIF(B$4:B320,B320)=1,MAX(N$3:N319)+1,""))</f>
        <v/>
      </c>
    </row>
    <row r="321">
      <c r="A321" s="11" t="n"/>
      <c r="B321" s="12" t="n"/>
      <c r="C321" s="13" t="n"/>
      <c r="D321" s="14" t="n"/>
      <c r="E321" s="14" t="n"/>
      <c r="F321" s="14">
        <f>IF(OR(A321="",B321=""),"",IF(COUNTIFS(A$4:A321,A321,B$4:B321,B321)&gt;1,"",SUMIFS('생산·작업일지'!$G$4:$G$503,'생산·작업일지'!$F$4:$F$503,B321,'생산·작업일지'!$A$4:$A$503,A321)))</f>
        <v/>
      </c>
      <c r="G321" s="14">
        <f>IF(OR(A321="",B321=""),"",SUMIFS($D$4:$D$503,$B$4:$B$503,B321,$A$4:$A$503,"&lt;="&amp;A321)+SUMIFS($E$4:$E$503,$B$4:$B$503,B321,$A$4:$A$503,"&lt;="&amp;A321)-SUMIFS('생산·작업일지'!$G$4:$G$503,'생산·작업일지'!$F$4:$F$503,B321,'생산·작업일지'!$A$4:$A$503,"&lt;="&amp;A321))</f>
        <v/>
      </c>
      <c r="H321" s="12" t="n"/>
      <c r="I321" s="13" t="n"/>
      <c r="J321" s="11" t="n"/>
      <c r="K321" s="13" t="n"/>
      <c r="L321" s="13" t="n"/>
      <c r="M321" s="12" t="n"/>
      <c r="N321" s="15">
        <f>IF(B321="","",IF(COUNTIF(B$4:B321,B321)=1,MAX(N$3:N320)+1,""))</f>
        <v/>
      </c>
    </row>
    <row r="322">
      <c r="A322" s="11" t="n"/>
      <c r="B322" s="12" t="n"/>
      <c r="C322" s="13" t="n"/>
      <c r="D322" s="14" t="n"/>
      <c r="E322" s="14" t="n"/>
      <c r="F322" s="14">
        <f>IF(OR(A322="",B322=""),"",IF(COUNTIFS(A$4:A322,A322,B$4:B322,B322)&gt;1,"",SUMIFS('생산·작업일지'!$G$4:$G$503,'생산·작업일지'!$F$4:$F$503,B322,'생산·작업일지'!$A$4:$A$503,A322)))</f>
        <v/>
      </c>
      <c r="G322" s="14">
        <f>IF(OR(A322="",B322=""),"",SUMIFS($D$4:$D$503,$B$4:$B$503,B322,$A$4:$A$503,"&lt;="&amp;A322)+SUMIFS($E$4:$E$503,$B$4:$B$503,B322,$A$4:$A$503,"&lt;="&amp;A322)-SUMIFS('생산·작업일지'!$G$4:$G$503,'생산·작업일지'!$F$4:$F$503,B322,'생산·작업일지'!$A$4:$A$503,"&lt;="&amp;A322))</f>
        <v/>
      </c>
      <c r="H322" s="12" t="n"/>
      <c r="I322" s="13" t="n"/>
      <c r="J322" s="11" t="n"/>
      <c r="K322" s="13" t="n"/>
      <c r="L322" s="13" t="n"/>
      <c r="M322" s="12" t="n"/>
      <c r="N322" s="15">
        <f>IF(B322="","",IF(COUNTIF(B$4:B322,B322)=1,MAX(N$3:N321)+1,""))</f>
        <v/>
      </c>
    </row>
    <row r="323">
      <c r="A323" s="11" t="n"/>
      <c r="B323" s="12" t="n"/>
      <c r="C323" s="13" t="n"/>
      <c r="D323" s="14" t="n"/>
      <c r="E323" s="14" t="n"/>
      <c r="F323" s="14">
        <f>IF(OR(A323="",B323=""),"",IF(COUNTIFS(A$4:A323,A323,B$4:B323,B323)&gt;1,"",SUMIFS('생산·작업일지'!$G$4:$G$503,'생산·작업일지'!$F$4:$F$503,B323,'생산·작업일지'!$A$4:$A$503,A323)))</f>
        <v/>
      </c>
      <c r="G323" s="14">
        <f>IF(OR(A323="",B323=""),"",SUMIFS($D$4:$D$503,$B$4:$B$503,B323,$A$4:$A$503,"&lt;="&amp;A323)+SUMIFS($E$4:$E$503,$B$4:$B$503,B323,$A$4:$A$503,"&lt;="&amp;A323)-SUMIFS('생산·작업일지'!$G$4:$G$503,'생산·작업일지'!$F$4:$F$503,B323,'생산·작업일지'!$A$4:$A$503,"&lt;="&amp;A323))</f>
        <v/>
      </c>
      <c r="H323" s="12" t="n"/>
      <c r="I323" s="13" t="n"/>
      <c r="J323" s="11" t="n"/>
      <c r="K323" s="13" t="n"/>
      <c r="L323" s="13" t="n"/>
      <c r="M323" s="12" t="n"/>
      <c r="N323" s="15">
        <f>IF(B323="","",IF(COUNTIF(B$4:B323,B323)=1,MAX(N$3:N322)+1,""))</f>
        <v/>
      </c>
    </row>
    <row r="324">
      <c r="A324" s="11" t="n"/>
      <c r="B324" s="12" t="n"/>
      <c r="C324" s="13" t="n"/>
      <c r="D324" s="14" t="n"/>
      <c r="E324" s="14" t="n"/>
      <c r="F324" s="14">
        <f>IF(OR(A324="",B324=""),"",IF(COUNTIFS(A$4:A324,A324,B$4:B324,B324)&gt;1,"",SUMIFS('생산·작업일지'!$G$4:$G$503,'생산·작업일지'!$F$4:$F$503,B324,'생산·작업일지'!$A$4:$A$503,A324)))</f>
        <v/>
      </c>
      <c r="G324" s="14">
        <f>IF(OR(A324="",B324=""),"",SUMIFS($D$4:$D$503,$B$4:$B$503,B324,$A$4:$A$503,"&lt;="&amp;A324)+SUMIFS($E$4:$E$503,$B$4:$B$503,B324,$A$4:$A$503,"&lt;="&amp;A324)-SUMIFS('생산·작업일지'!$G$4:$G$503,'생산·작업일지'!$F$4:$F$503,B324,'생산·작업일지'!$A$4:$A$503,"&lt;="&amp;A324))</f>
        <v/>
      </c>
      <c r="H324" s="12" t="n"/>
      <c r="I324" s="13" t="n"/>
      <c r="J324" s="11" t="n"/>
      <c r="K324" s="13" t="n"/>
      <c r="L324" s="13" t="n"/>
      <c r="M324" s="12" t="n"/>
      <c r="N324" s="15">
        <f>IF(B324="","",IF(COUNTIF(B$4:B324,B324)=1,MAX(N$3:N323)+1,""))</f>
        <v/>
      </c>
    </row>
    <row r="325">
      <c r="A325" s="11" t="n"/>
      <c r="B325" s="12" t="n"/>
      <c r="C325" s="13" t="n"/>
      <c r="D325" s="14" t="n"/>
      <c r="E325" s="14" t="n"/>
      <c r="F325" s="14">
        <f>IF(OR(A325="",B325=""),"",IF(COUNTIFS(A$4:A325,A325,B$4:B325,B325)&gt;1,"",SUMIFS('생산·작업일지'!$G$4:$G$503,'생산·작업일지'!$F$4:$F$503,B325,'생산·작업일지'!$A$4:$A$503,A325)))</f>
        <v/>
      </c>
      <c r="G325" s="14">
        <f>IF(OR(A325="",B325=""),"",SUMIFS($D$4:$D$503,$B$4:$B$503,B325,$A$4:$A$503,"&lt;="&amp;A325)+SUMIFS($E$4:$E$503,$B$4:$B$503,B325,$A$4:$A$503,"&lt;="&amp;A325)-SUMIFS('생산·작업일지'!$G$4:$G$503,'생산·작업일지'!$F$4:$F$503,B325,'생산·작업일지'!$A$4:$A$503,"&lt;="&amp;A325))</f>
        <v/>
      </c>
      <c r="H325" s="12" t="n"/>
      <c r="I325" s="13" t="n"/>
      <c r="J325" s="11" t="n"/>
      <c r="K325" s="13" t="n"/>
      <c r="L325" s="13" t="n"/>
      <c r="M325" s="12" t="n"/>
      <c r="N325" s="15">
        <f>IF(B325="","",IF(COUNTIF(B$4:B325,B325)=1,MAX(N$3:N324)+1,""))</f>
        <v/>
      </c>
    </row>
    <row r="326">
      <c r="A326" s="11" t="n"/>
      <c r="B326" s="12" t="n"/>
      <c r="C326" s="13" t="n"/>
      <c r="D326" s="14" t="n"/>
      <c r="E326" s="14" t="n"/>
      <c r="F326" s="14">
        <f>IF(OR(A326="",B326=""),"",IF(COUNTIFS(A$4:A326,A326,B$4:B326,B326)&gt;1,"",SUMIFS('생산·작업일지'!$G$4:$G$503,'생산·작업일지'!$F$4:$F$503,B326,'생산·작업일지'!$A$4:$A$503,A326)))</f>
        <v/>
      </c>
      <c r="G326" s="14">
        <f>IF(OR(A326="",B326=""),"",SUMIFS($D$4:$D$503,$B$4:$B$503,B326,$A$4:$A$503,"&lt;="&amp;A326)+SUMIFS($E$4:$E$503,$B$4:$B$503,B326,$A$4:$A$503,"&lt;="&amp;A326)-SUMIFS('생산·작업일지'!$G$4:$G$503,'생산·작업일지'!$F$4:$F$503,B326,'생산·작업일지'!$A$4:$A$503,"&lt;="&amp;A326))</f>
        <v/>
      </c>
      <c r="H326" s="12" t="n"/>
      <c r="I326" s="13" t="n"/>
      <c r="J326" s="11" t="n"/>
      <c r="K326" s="13" t="n"/>
      <c r="L326" s="13" t="n"/>
      <c r="M326" s="12" t="n"/>
      <c r="N326" s="15">
        <f>IF(B326="","",IF(COUNTIF(B$4:B326,B326)=1,MAX(N$3:N325)+1,""))</f>
        <v/>
      </c>
    </row>
    <row r="327">
      <c r="A327" s="11" t="n"/>
      <c r="B327" s="12" t="n"/>
      <c r="C327" s="13" t="n"/>
      <c r="D327" s="14" t="n"/>
      <c r="E327" s="14" t="n"/>
      <c r="F327" s="14">
        <f>IF(OR(A327="",B327=""),"",IF(COUNTIFS(A$4:A327,A327,B$4:B327,B327)&gt;1,"",SUMIFS('생산·작업일지'!$G$4:$G$503,'생산·작업일지'!$F$4:$F$503,B327,'생산·작업일지'!$A$4:$A$503,A327)))</f>
        <v/>
      </c>
      <c r="G327" s="14">
        <f>IF(OR(A327="",B327=""),"",SUMIFS($D$4:$D$503,$B$4:$B$503,B327,$A$4:$A$503,"&lt;="&amp;A327)+SUMIFS($E$4:$E$503,$B$4:$B$503,B327,$A$4:$A$503,"&lt;="&amp;A327)-SUMIFS('생산·작업일지'!$G$4:$G$503,'생산·작업일지'!$F$4:$F$503,B327,'생산·작업일지'!$A$4:$A$503,"&lt;="&amp;A327))</f>
        <v/>
      </c>
      <c r="H327" s="12" t="n"/>
      <c r="I327" s="13" t="n"/>
      <c r="J327" s="11" t="n"/>
      <c r="K327" s="13" t="n"/>
      <c r="L327" s="13" t="n"/>
      <c r="M327" s="12" t="n"/>
      <c r="N327" s="15">
        <f>IF(B327="","",IF(COUNTIF(B$4:B327,B327)=1,MAX(N$3:N326)+1,""))</f>
        <v/>
      </c>
    </row>
    <row r="328">
      <c r="A328" s="11" t="n"/>
      <c r="B328" s="12" t="n"/>
      <c r="C328" s="13" t="n"/>
      <c r="D328" s="14" t="n"/>
      <c r="E328" s="14" t="n"/>
      <c r="F328" s="14">
        <f>IF(OR(A328="",B328=""),"",IF(COUNTIFS(A$4:A328,A328,B$4:B328,B328)&gt;1,"",SUMIFS('생산·작업일지'!$G$4:$G$503,'생산·작업일지'!$F$4:$F$503,B328,'생산·작업일지'!$A$4:$A$503,A328)))</f>
        <v/>
      </c>
      <c r="G328" s="14">
        <f>IF(OR(A328="",B328=""),"",SUMIFS($D$4:$D$503,$B$4:$B$503,B328,$A$4:$A$503,"&lt;="&amp;A328)+SUMIFS($E$4:$E$503,$B$4:$B$503,B328,$A$4:$A$503,"&lt;="&amp;A328)-SUMIFS('생산·작업일지'!$G$4:$G$503,'생산·작업일지'!$F$4:$F$503,B328,'생산·작업일지'!$A$4:$A$503,"&lt;="&amp;A328))</f>
        <v/>
      </c>
      <c r="H328" s="12" t="n"/>
      <c r="I328" s="13" t="n"/>
      <c r="J328" s="11" t="n"/>
      <c r="K328" s="13" t="n"/>
      <c r="L328" s="13" t="n"/>
      <c r="M328" s="12" t="n"/>
      <c r="N328" s="15">
        <f>IF(B328="","",IF(COUNTIF(B$4:B328,B328)=1,MAX(N$3:N327)+1,""))</f>
        <v/>
      </c>
    </row>
    <row r="329">
      <c r="A329" s="11" t="n"/>
      <c r="B329" s="12" t="n"/>
      <c r="C329" s="13" t="n"/>
      <c r="D329" s="14" t="n"/>
      <c r="E329" s="14" t="n"/>
      <c r="F329" s="14">
        <f>IF(OR(A329="",B329=""),"",IF(COUNTIFS(A$4:A329,A329,B$4:B329,B329)&gt;1,"",SUMIFS('생산·작업일지'!$G$4:$G$503,'생산·작업일지'!$F$4:$F$503,B329,'생산·작업일지'!$A$4:$A$503,A329)))</f>
        <v/>
      </c>
      <c r="G329" s="14">
        <f>IF(OR(A329="",B329=""),"",SUMIFS($D$4:$D$503,$B$4:$B$503,B329,$A$4:$A$503,"&lt;="&amp;A329)+SUMIFS($E$4:$E$503,$B$4:$B$503,B329,$A$4:$A$503,"&lt;="&amp;A329)-SUMIFS('생산·작업일지'!$G$4:$G$503,'생산·작업일지'!$F$4:$F$503,B329,'생산·작업일지'!$A$4:$A$503,"&lt;="&amp;A329))</f>
        <v/>
      </c>
      <c r="H329" s="12" t="n"/>
      <c r="I329" s="13" t="n"/>
      <c r="J329" s="11" t="n"/>
      <c r="K329" s="13" t="n"/>
      <c r="L329" s="13" t="n"/>
      <c r="M329" s="12" t="n"/>
      <c r="N329" s="15">
        <f>IF(B329="","",IF(COUNTIF(B$4:B329,B329)=1,MAX(N$3:N328)+1,""))</f>
        <v/>
      </c>
    </row>
    <row r="330">
      <c r="A330" s="11" t="n"/>
      <c r="B330" s="12" t="n"/>
      <c r="C330" s="13" t="n"/>
      <c r="D330" s="14" t="n"/>
      <c r="E330" s="14" t="n"/>
      <c r="F330" s="14">
        <f>IF(OR(A330="",B330=""),"",IF(COUNTIFS(A$4:A330,A330,B$4:B330,B330)&gt;1,"",SUMIFS('생산·작업일지'!$G$4:$G$503,'생산·작업일지'!$F$4:$F$503,B330,'생산·작업일지'!$A$4:$A$503,A330)))</f>
        <v/>
      </c>
      <c r="G330" s="14">
        <f>IF(OR(A330="",B330=""),"",SUMIFS($D$4:$D$503,$B$4:$B$503,B330,$A$4:$A$503,"&lt;="&amp;A330)+SUMIFS($E$4:$E$503,$B$4:$B$503,B330,$A$4:$A$503,"&lt;="&amp;A330)-SUMIFS('생산·작업일지'!$G$4:$G$503,'생산·작업일지'!$F$4:$F$503,B330,'생산·작업일지'!$A$4:$A$503,"&lt;="&amp;A330))</f>
        <v/>
      </c>
      <c r="H330" s="12" t="n"/>
      <c r="I330" s="13" t="n"/>
      <c r="J330" s="11" t="n"/>
      <c r="K330" s="13" t="n"/>
      <c r="L330" s="13" t="n"/>
      <c r="M330" s="12" t="n"/>
      <c r="N330" s="15">
        <f>IF(B330="","",IF(COUNTIF(B$4:B330,B330)=1,MAX(N$3:N329)+1,""))</f>
        <v/>
      </c>
    </row>
    <row r="331">
      <c r="A331" s="11" t="n"/>
      <c r="B331" s="12" t="n"/>
      <c r="C331" s="13" t="n"/>
      <c r="D331" s="14" t="n"/>
      <c r="E331" s="14" t="n"/>
      <c r="F331" s="14">
        <f>IF(OR(A331="",B331=""),"",IF(COUNTIFS(A$4:A331,A331,B$4:B331,B331)&gt;1,"",SUMIFS('생산·작업일지'!$G$4:$G$503,'생산·작업일지'!$F$4:$F$503,B331,'생산·작업일지'!$A$4:$A$503,A331)))</f>
        <v/>
      </c>
      <c r="G331" s="14">
        <f>IF(OR(A331="",B331=""),"",SUMIFS($D$4:$D$503,$B$4:$B$503,B331,$A$4:$A$503,"&lt;="&amp;A331)+SUMIFS($E$4:$E$503,$B$4:$B$503,B331,$A$4:$A$503,"&lt;="&amp;A331)-SUMIFS('생산·작업일지'!$G$4:$G$503,'생산·작업일지'!$F$4:$F$503,B331,'생산·작업일지'!$A$4:$A$503,"&lt;="&amp;A331))</f>
        <v/>
      </c>
      <c r="H331" s="12" t="n"/>
      <c r="I331" s="13" t="n"/>
      <c r="J331" s="11" t="n"/>
      <c r="K331" s="13" t="n"/>
      <c r="L331" s="13" t="n"/>
      <c r="M331" s="12" t="n"/>
      <c r="N331" s="15">
        <f>IF(B331="","",IF(COUNTIF(B$4:B331,B331)=1,MAX(N$3:N330)+1,""))</f>
        <v/>
      </c>
    </row>
    <row r="332">
      <c r="A332" s="11" t="n"/>
      <c r="B332" s="12" t="n"/>
      <c r="C332" s="13" t="n"/>
      <c r="D332" s="14" t="n"/>
      <c r="E332" s="14" t="n"/>
      <c r="F332" s="14">
        <f>IF(OR(A332="",B332=""),"",IF(COUNTIFS(A$4:A332,A332,B$4:B332,B332)&gt;1,"",SUMIFS('생산·작업일지'!$G$4:$G$503,'생산·작업일지'!$F$4:$F$503,B332,'생산·작업일지'!$A$4:$A$503,A332)))</f>
        <v/>
      </c>
      <c r="G332" s="14">
        <f>IF(OR(A332="",B332=""),"",SUMIFS($D$4:$D$503,$B$4:$B$503,B332,$A$4:$A$503,"&lt;="&amp;A332)+SUMIFS($E$4:$E$503,$B$4:$B$503,B332,$A$4:$A$503,"&lt;="&amp;A332)-SUMIFS('생산·작업일지'!$G$4:$G$503,'생산·작업일지'!$F$4:$F$503,B332,'생산·작업일지'!$A$4:$A$503,"&lt;="&amp;A332))</f>
        <v/>
      </c>
      <c r="H332" s="12" t="n"/>
      <c r="I332" s="13" t="n"/>
      <c r="J332" s="11" t="n"/>
      <c r="K332" s="13" t="n"/>
      <c r="L332" s="13" t="n"/>
      <c r="M332" s="12" t="n"/>
      <c r="N332" s="15">
        <f>IF(B332="","",IF(COUNTIF(B$4:B332,B332)=1,MAX(N$3:N331)+1,""))</f>
        <v/>
      </c>
    </row>
    <row r="333">
      <c r="A333" s="11" t="n"/>
      <c r="B333" s="12" t="n"/>
      <c r="C333" s="13" t="n"/>
      <c r="D333" s="14" t="n"/>
      <c r="E333" s="14" t="n"/>
      <c r="F333" s="14">
        <f>IF(OR(A333="",B333=""),"",IF(COUNTIFS(A$4:A333,A333,B$4:B333,B333)&gt;1,"",SUMIFS('생산·작업일지'!$G$4:$G$503,'생산·작업일지'!$F$4:$F$503,B333,'생산·작업일지'!$A$4:$A$503,A333)))</f>
        <v/>
      </c>
      <c r="G333" s="14">
        <f>IF(OR(A333="",B333=""),"",SUMIFS($D$4:$D$503,$B$4:$B$503,B333,$A$4:$A$503,"&lt;="&amp;A333)+SUMIFS($E$4:$E$503,$B$4:$B$503,B333,$A$4:$A$503,"&lt;="&amp;A333)-SUMIFS('생산·작업일지'!$G$4:$G$503,'생산·작업일지'!$F$4:$F$503,B333,'생산·작업일지'!$A$4:$A$503,"&lt;="&amp;A333))</f>
        <v/>
      </c>
      <c r="H333" s="12" t="n"/>
      <c r="I333" s="13" t="n"/>
      <c r="J333" s="11" t="n"/>
      <c r="K333" s="13" t="n"/>
      <c r="L333" s="13" t="n"/>
      <c r="M333" s="12" t="n"/>
      <c r="N333" s="15">
        <f>IF(B333="","",IF(COUNTIF(B$4:B333,B333)=1,MAX(N$3:N332)+1,""))</f>
        <v/>
      </c>
    </row>
    <row r="334">
      <c r="A334" s="11" t="n"/>
      <c r="B334" s="12" t="n"/>
      <c r="C334" s="13" t="n"/>
      <c r="D334" s="14" t="n"/>
      <c r="E334" s="14" t="n"/>
      <c r="F334" s="14">
        <f>IF(OR(A334="",B334=""),"",IF(COUNTIFS(A$4:A334,A334,B$4:B334,B334)&gt;1,"",SUMIFS('생산·작업일지'!$G$4:$G$503,'생산·작업일지'!$F$4:$F$503,B334,'생산·작업일지'!$A$4:$A$503,A334)))</f>
        <v/>
      </c>
      <c r="G334" s="14">
        <f>IF(OR(A334="",B334=""),"",SUMIFS($D$4:$D$503,$B$4:$B$503,B334,$A$4:$A$503,"&lt;="&amp;A334)+SUMIFS($E$4:$E$503,$B$4:$B$503,B334,$A$4:$A$503,"&lt;="&amp;A334)-SUMIFS('생산·작업일지'!$G$4:$G$503,'생산·작업일지'!$F$4:$F$503,B334,'생산·작업일지'!$A$4:$A$503,"&lt;="&amp;A334))</f>
        <v/>
      </c>
      <c r="H334" s="12" t="n"/>
      <c r="I334" s="13" t="n"/>
      <c r="J334" s="11" t="n"/>
      <c r="K334" s="13" t="n"/>
      <c r="L334" s="13" t="n"/>
      <c r="M334" s="12" t="n"/>
      <c r="N334" s="15">
        <f>IF(B334="","",IF(COUNTIF(B$4:B334,B334)=1,MAX(N$3:N333)+1,""))</f>
        <v/>
      </c>
    </row>
    <row r="335">
      <c r="A335" s="11" t="n"/>
      <c r="B335" s="12" t="n"/>
      <c r="C335" s="13" t="n"/>
      <c r="D335" s="14" t="n"/>
      <c r="E335" s="14" t="n"/>
      <c r="F335" s="14">
        <f>IF(OR(A335="",B335=""),"",IF(COUNTIFS(A$4:A335,A335,B$4:B335,B335)&gt;1,"",SUMIFS('생산·작업일지'!$G$4:$G$503,'생산·작업일지'!$F$4:$F$503,B335,'생산·작업일지'!$A$4:$A$503,A335)))</f>
        <v/>
      </c>
      <c r="G335" s="14">
        <f>IF(OR(A335="",B335=""),"",SUMIFS($D$4:$D$503,$B$4:$B$503,B335,$A$4:$A$503,"&lt;="&amp;A335)+SUMIFS($E$4:$E$503,$B$4:$B$503,B335,$A$4:$A$503,"&lt;="&amp;A335)-SUMIFS('생산·작업일지'!$G$4:$G$503,'생산·작업일지'!$F$4:$F$503,B335,'생산·작업일지'!$A$4:$A$503,"&lt;="&amp;A335))</f>
        <v/>
      </c>
      <c r="H335" s="12" t="n"/>
      <c r="I335" s="13" t="n"/>
      <c r="J335" s="11" t="n"/>
      <c r="K335" s="13" t="n"/>
      <c r="L335" s="13" t="n"/>
      <c r="M335" s="12" t="n"/>
      <c r="N335" s="15">
        <f>IF(B335="","",IF(COUNTIF(B$4:B335,B335)=1,MAX(N$3:N334)+1,""))</f>
        <v/>
      </c>
    </row>
    <row r="336">
      <c r="A336" s="11" t="n"/>
      <c r="B336" s="12" t="n"/>
      <c r="C336" s="13" t="n"/>
      <c r="D336" s="14" t="n"/>
      <c r="E336" s="14" t="n"/>
      <c r="F336" s="14">
        <f>IF(OR(A336="",B336=""),"",IF(COUNTIFS(A$4:A336,A336,B$4:B336,B336)&gt;1,"",SUMIFS('생산·작업일지'!$G$4:$G$503,'생산·작업일지'!$F$4:$F$503,B336,'생산·작업일지'!$A$4:$A$503,A336)))</f>
        <v/>
      </c>
      <c r="G336" s="14">
        <f>IF(OR(A336="",B336=""),"",SUMIFS($D$4:$D$503,$B$4:$B$503,B336,$A$4:$A$503,"&lt;="&amp;A336)+SUMIFS($E$4:$E$503,$B$4:$B$503,B336,$A$4:$A$503,"&lt;="&amp;A336)-SUMIFS('생산·작업일지'!$G$4:$G$503,'생산·작업일지'!$F$4:$F$503,B336,'생산·작업일지'!$A$4:$A$503,"&lt;="&amp;A336))</f>
        <v/>
      </c>
      <c r="H336" s="12" t="n"/>
      <c r="I336" s="13" t="n"/>
      <c r="J336" s="11" t="n"/>
      <c r="K336" s="13" t="n"/>
      <c r="L336" s="13" t="n"/>
      <c r="M336" s="12" t="n"/>
      <c r="N336" s="15">
        <f>IF(B336="","",IF(COUNTIF(B$4:B336,B336)=1,MAX(N$3:N335)+1,""))</f>
        <v/>
      </c>
    </row>
    <row r="337">
      <c r="A337" s="11" t="n"/>
      <c r="B337" s="12" t="n"/>
      <c r="C337" s="13" t="n"/>
      <c r="D337" s="14" t="n"/>
      <c r="E337" s="14" t="n"/>
      <c r="F337" s="14">
        <f>IF(OR(A337="",B337=""),"",IF(COUNTIFS(A$4:A337,A337,B$4:B337,B337)&gt;1,"",SUMIFS('생산·작업일지'!$G$4:$G$503,'생산·작업일지'!$F$4:$F$503,B337,'생산·작업일지'!$A$4:$A$503,A337)))</f>
        <v/>
      </c>
      <c r="G337" s="14">
        <f>IF(OR(A337="",B337=""),"",SUMIFS($D$4:$D$503,$B$4:$B$503,B337,$A$4:$A$503,"&lt;="&amp;A337)+SUMIFS($E$4:$E$503,$B$4:$B$503,B337,$A$4:$A$503,"&lt;="&amp;A337)-SUMIFS('생산·작업일지'!$G$4:$G$503,'생산·작업일지'!$F$4:$F$503,B337,'생산·작업일지'!$A$4:$A$503,"&lt;="&amp;A337))</f>
        <v/>
      </c>
      <c r="H337" s="12" t="n"/>
      <c r="I337" s="13" t="n"/>
      <c r="J337" s="11" t="n"/>
      <c r="K337" s="13" t="n"/>
      <c r="L337" s="13" t="n"/>
      <c r="M337" s="12" t="n"/>
      <c r="N337" s="15">
        <f>IF(B337="","",IF(COUNTIF(B$4:B337,B337)=1,MAX(N$3:N336)+1,""))</f>
        <v/>
      </c>
    </row>
    <row r="338">
      <c r="A338" s="11" t="n"/>
      <c r="B338" s="12" t="n"/>
      <c r="C338" s="13" t="n"/>
      <c r="D338" s="14" t="n"/>
      <c r="E338" s="14" t="n"/>
      <c r="F338" s="14">
        <f>IF(OR(A338="",B338=""),"",IF(COUNTIFS(A$4:A338,A338,B$4:B338,B338)&gt;1,"",SUMIFS('생산·작업일지'!$G$4:$G$503,'생산·작업일지'!$F$4:$F$503,B338,'생산·작업일지'!$A$4:$A$503,A338)))</f>
        <v/>
      </c>
      <c r="G338" s="14">
        <f>IF(OR(A338="",B338=""),"",SUMIFS($D$4:$D$503,$B$4:$B$503,B338,$A$4:$A$503,"&lt;="&amp;A338)+SUMIFS($E$4:$E$503,$B$4:$B$503,B338,$A$4:$A$503,"&lt;="&amp;A338)-SUMIFS('생산·작업일지'!$G$4:$G$503,'생산·작업일지'!$F$4:$F$503,B338,'생산·작업일지'!$A$4:$A$503,"&lt;="&amp;A338))</f>
        <v/>
      </c>
      <c r="H338" s="12" t="n"/>
      <c r="I338" s="13" t="n"/>
      <c r="J338" s="11" t="n"/>
      <c r="K338" s="13" t="n"/>
      <c r="L338" s="13" t="n"/>
      <c r="M338" s="12" t="n"/>
      <c r="N338" s="15">
        <f>IF(B338="","",IF(COUNTIF(B$4:B338,B338)=1,MAX(N$3:N337)+1,""))</f>
        <v/>
      </c>
    </row>
    <row r="339">
      <c r="A339" s="11" t="n"/>
      <c r="B339" s="12" t="n"/>
      <c r="C339" s="13" t="n"/>
      <c r="D339" s="14" t="n"/>
      <c r="E339" s="14" t="n"/>
      <c r="F339" s="14">
        <f>IF(OR(A339="",B339=""),"",IF(COUNTIFS(A$4:A339,A339,B$4:B339,B339)&gt;1,"",SUMIFS('생산·작업일지'!$G$4:$G$503,'생산·작업일지'!$F$4:$F$503,B339,'생산·작업일지'!$A$4:$A$503,A339)))</f>
        <v/>
      </c>
      <c r="G339" s="14">
        <f>IF(OR(A339="",B339=""),"",SUMIFS($D$4:$D$503,$B$4:$B$503,B339,$A$4:$A$503,"&lt;="&amp;A339)+SUMIFS($E$4:$E$503,$B$4:$B$503,B339,$A$4:$A$503,"&lt;="&amp;A339)-SUMIFS('생산·작업일지'!$G$4:$G$503,'생산·작업일지'!$F$4:$F$503,B339,'생산·작업일지'!$A$4:$A$503,"&lt;="&amp;A339))</f>
        <v/>
      </c>
      <c r="H339" s="12" t="n"/>
      <c r="I339" s="13" t="n"/>
      <c r="J339" s="11" t="n"/>
      <c r="K339" s="13" t="n"/>
      <c r="L339" s="13" t="n"/>
      <c r="M339" s="12" t="n"/>
      <c r="N339" s="15">
        <f>IF(B339="","",IF(COUNTIF(B$4:B339,B339)=1,MAX(N$3:N338)+1,""))</f>
        <v/>
      </c>
    </row>
    <row r="340">
      <c r="A340" s="11" t="n"/>
      <c r="B340" s="12" t="n"/>
      <c r="C340" s="13" t="n"/>
      <c r="D340" s="14" t="n"/>
      <c r="E340" s="14" t="n"/>
      <c r="F340" s="14">
        <f>IF(OR(A340="",B340=""),"",IF(COUNTIFS(A$4:A340,A340,B$4:B340,B340)&gt;1,"",SUMIFS('생산·작업일지'!$G$4:$G$503,'생산·작업일지'!$F$4:$F$503,B340,'생산·작업일지'!$A$4:$A$503,A340)))</f>
        <v/>
      </c>
      <c r="G340" s="14">
        <f>IF(OR(A340="",B340=""),"",SUMIFS($D$4:$D$503,$B$4:$B$503,B340,$A$4:$A$503,"&lt;="&amp;A340)+SUMIFS($E$4:$E$503,$B$4:$B$503,B340,$A$4:$A$503,"&lt;="&amp;A340)-SUMIFS('생산·작업일지'!$G$4:$G$503,'생산·작업일지'!$F$4:$F$503,B340,'생산·작업일지'!$A$4:$A$503,"&lt;="&amp;A340))</f>
        <v/>
      </c>
      <c r="H340" s="12" t="n"/>
      <c r="I340" s="13" t="n"/>
      <c r="J340" s="11" t="n"/>
      <c r="K340" s="13" t="n"/>
      <c r="L340" s="13" t="n"/>
      <c r="M340" s="12" t="n"/>
      <c r="N340" s="15">
        <f>IF(B340="","",IF(COUNTIF(B$4:B340,B340)=1,MAX(N$3:N339)+1,""))</f>
        <v/>
      </c>
    </row>
    <row r="341">
      <c r="A341" s="11" t="n"/>
      <c r="B341" s="12" t="n"/>
      <c r="C341" s="13" t="n"/>
      <c r="D341" s="14" t="n"/>
      <c r="E341" s="14" t="n"/>
      <c r="F341" s="14">
        <f>IF(OR(A341="",B341=""),"",IF(COUNTIFS(A$4:A341,A341,B$4:B341,B341)&gt;1,"",SUMIFS('생산·작업일지'!$G$4:$G$503,'생산·작업일지'!$F$4:$F$503,B341,'생산·작업일지'!$A$4:$A$503,A341)))</f>
        <v/>
      </c>
      <c r="G341" s="14">
        <f>IF(OR(A341="",B341=""),"",SUMIFS($D$4:$D$503,$B$4:$B$503,B341,$A$4:$A$503,"&lt;="&amp;A341)+SUMIFS($E$4:$E$503,$B$4:$B$503,B341,$A$4:$A$503,"&lt;="&amp;A341)-SUMIFS('생산·작업일지'!$G$4:$G$503,'생산·작업일지'!$F$4:$F$503,B341,'생산·작업일지'!$A$4:$A$503,"&lt;="&amp;A341))</f>
        <v/>
      </c>
      <c r="H341" s="12" t="n"/>
      <c r="I341" s="13" t="n"/>
      <c r="J341" s="11" t="n"/>
      <c r="K341" s="13" t="n"/>
      <c r="L341" s="13" t="n"/>
      <c r="M341" s="12" t="n"/>
      <c r="N341" s="15">
        <f>IF(B341="","",IF(COUNTIF(B$4:B341,B341)=1,MAX(N$3:N340)+1,""))</f>
        <v/>
      </c>
    </row>
    <row r="342">
      <c r="A342" s="11" t="n"/>
      <c r="B342" s="12" t="n"/>
      <c r="C342" s="13" t="n"/>
      <c r="D342" s="14" t="n"/>
      <c r="E342" s="14" t="n"/>
      <c r="F342" s="14">
        <f>IF(OR(A342="",B342=""),"",IF(COUNTIFS(A$4:A342,A342,B$4:B342,B342)&gt;1,"",SUMIFS('생산·작업일지'!$G$4:$G$503,'생산·작업일지'!$F$4:$F$503,B342,'생산·작업일지'!$A$4:$A$503,A342)))</f>
        <v/>
      </c>
      <c r="G342" s="14">
        <f>IF(OR(A342="",B342=""),"",SUMIFS($D$4:$D$503,$B$4:$B$503,B342,$A$4:$A$503,"&lt;="&amp;A342)+SUMIFS($E$4:$E$503,$B$4:$B$503,B342,$A$4:$A$503,"&lt;="&amp;A342)-SUMIFS('생산·작업일지'!$G$4:$G$503,'생산·작업일지'!$F$4:$F$503,B342,'생산·작업일지'!$A$4:$A$503,"&lt;="&amp;A342))</f>
        <v/>
      </c>
      <c r="H342" s="12" t="n"/>
      <c r="I342" s="13" t="n"/>
      <c r="J342" s="11" t="n"/>
      <c r="K342" s="13" t="n"/>
      <c r="L342" s="13" t="n"/>
      <c r="M342" s="12" t="n"/>
      <c r="N342" s="15">
        <f>IF(B342="","",IF(COUNTIF(B$4:B342,B342)=1,MAX(N$3:N341)+1,""))</f>
        <v/>
      </c>
    </row>
    <row r="343">
      <c r="A343" s="11" t="n"/>
      <c r="B343" s="12" t="n"/>
      <c r="C343" s="13" t="n"/>
      <c r="D343" s="14" t="n"/>
      <c r="E343" s="14" t="n"/>
      <c r="F343" s="14">
        <f>IF(OR(A343="",B343=""),"",IF(COUNTIFS(A$4:A343,A343,B$4:B343,B343)&gt;1,"",SUMIFS('생산·작업일지'!$G$4:$G$503,'생산·작업일지'!$F$4:$F$503,B343,'생산·작업일지'!$A$4:$A$503,A343)))</f>
        <v/>
      </c>
      <c r="G343" s="14">
        <f>IF(OR(A343="",B343=""),"",SUMIFS($D$4:$D$503,$B$4:$B$503,B343,$A$4:$A$503,"&lt;="&amp;A343)+SUMIFS($E$4:$E$503,$B$4:$B$503,B343,$A$4:$A$503,"&lt;="&amp;A343)-SUMIFS('생산·작업일지'!$G$4:$G$503,'생산·작업일지'!$F$4:$F$503,B343,'생산·작업일지'!$A$4:$A$503,"&lt;="&amp;A343))</f>
        <v/>
      </c>
      <c r="H343" s="12" t="n"/>
      <c r="I343" s="13" t="n"/>
      <c r="J343" s="11" t="n"/>
      <c r="K343" s="13" t="n"/>
      <c r="L343" s="13" t="n"/>
      <c r="M343" s="12" t="n"/>
      <c r="N343" s="15">
        <f>IF(B343="","",IF(COUNTIF(B$4:B343,B343)=1,MAX(N$3:N342)+1,""))</f>
        <v/>
      </c>
    </row>
    <row r="344">
      <c r="A344" s="11" t="n"/>
      <c r="B344" s="12" t="n"/>
      <c r="C344" s="13" t="n"/>
      <c r="D344" s="14" t="n"/>
      <c r="E344" s="14" t="n"/>
      <c r="F344" s="14">
        <f>IF(OR(A344="",B344=""),"",IF(COUNTIFS(A$4:A344,A344,B$4:B344,B344)&gt;1,"",SUMIFS('생산·작업일지'!$G$4:$G$503,'생산·작업일지'!$F$4:$F$503,B344,'생산·작업일지'!$A$4:$A$503,A344)))</f>
        <v/>
      </c>
      <c r="G344" s="14">
        <f>IF(OR(A344="",B344=""),"",SUMIFS($D$4:$D$503,$B$4:$B$503,B344,$A$4:$A$503,"&lt;="&amp;A344)+SUMIFS($E$4:$E$503,$B$4:$B$503,B344,$A$4:$A$503,"&lt;="&amp;A344)-SUMIFS('생산·작업일지'!$G$4:$G$503,'생산·작업일지'!$F$4:$F$503,B344,'생산·작업일지'!$A$4:$A$503,"&lt;="&amp;A344))</f>
        <v/>
      </c>
      <c r="H344" s="12" t="n"/>
      <c r="I344" s="13" t="n"/>
      <c r="J344" s="11" t="n"/>
      <c r="K344" s="13" t="n"/>
      <c r="L344" s="13" t="n"/>
      <c r="M344" s="12" t="n"/>
      <c r="N344" s="15">
        <f>IF(B344="","",IF(COUNTIF(B$4:B344,B344)=1,MAX(N$3:N343)+1,""))</f>
        <v/>
      </c>
    </row>
    <row r="345">
      <c r="A345" s="11" t="n"/>
      <c r="B345" s="12" t="n"/>
      <c r="C345" s="13" t="n"/>
      <c r="D345" s="14" t="n"/>
      <c r="E345" s="14" t="n"/>
      <c r="F345" s="14">
        <f>IF(OR(A345="",B345=""),"",IF(COUNTIFS(A$4:A345,A345,B$4:B345,B345)&gt;1,"",SUMIFS('생산·작업일지'!$G$4:$G$503,'생산·작업일지'!$F$4:$F$503,B345,'생산·작업일지'!$A$4:$A$503,A345)))</f>
        <v/>
      </c>
      <c r="G345" s="14">
        <f>IF(OR(A345="",B345=""),"",SUMIFS($D$4:$D$503,$B$4:$B$503,B345,$A$4:$A$503,"&lt;="&amp;A345)+SUMIFS($E$4:$E$503,$B$4:$B$503,B345,$A$4:$A$503,"&lt;="&amp;A345)-SUMIFS('생산·작업일지'!$G$4:$G$503,'생산·작업일지'!$F$4:$F$503,B345,'생산·작업일지'!$A$4:$A$503,"&lt;="&amp;A345))</f>
        <v/>
      </c>
      <c r="H345" s="12" t="n"/>
      <c r="I345" s="13" t="n"/>
      <c r="J345" s="11" t="n"/>
      <c r="K345" s="13" t="n"/>
      <c r="L345" s="13" t="n"/>
      <c r="M345" s="12" t="n"/>
      <c r="N345" s="15">
        <f>IF(B345="","",IF(COUNTIF(B$4:B345,B345)=1,MAX(N$3:N344)+1,""))</f>
        <v/>
      </c>
    </row>
    <row r="346">
      <c r="A346" s="11" t="n"/>
      <c r="B346" s="12" t="n"/>
      <c r="C346" s="13" t="n"/>
      <c r="D346" s="14" t="n"/>
      <c r="E346" s="14" t="n"/>
      <c r="F346" s="14">
        <f>IF(OR(A346="",B346=""),"",IF(COUNTIFS(A$4:A346,A346,B$4:B346,B346)&gt;1,"",SUMIFS('생산·작업일지'!$G$4:$G$503,'생산·작업일지'!$F$4:$F$503,B346,'생산·작업일지'!$A$4:$A$503,A346)))</f>
        <v/>
      </c>
      <c r="G346" s="14">
        <f>IF(OR(A346="",B346=""),"",SUMIFS($D$4:$D$503,$B$4:$B$503,B346,$A$4:$A$503,"&lt;="&amp;A346)+SUMIFS($E$4:$E$503,$B$4:$B$503,B346,$A$4:$A$503,"&lt;="&amp;A346)-SUMIFS('생산·작업일지'!$G$4:$G$503,'생산·작업일지'!$F$4:$F$503,B346,'생산·작업일지'!$A$4:$A$503,"&lt;="&amp;A346))</f>
        <v/>
      </c>
      <c r="H346" s="12" t="n"/>
      <c r="I346" s="13" t="n"/>
      <c r="J346" s="11" t="n"/>
      <c r="K346" s="13" t="n"/>
      <c r="L346" s="13" t="n"/>
      <c r="M346" s="12" t="n"/>
      <c r="N346" s="15">
        <f>IF(B346="","",IF(COUNTIF(B$4:B346,B346)=1,MAX(N$3:N345)+1,""))</f>
        <v/>
      </c>
    </row>
    <row r="347">
      <c r="A347" s="11" t="n"/>
      <c r="B347" s="12" t="n"/>
      <c r="C347" s="13" t="n"/>
      <c r="D347" s="14" t="n"/>
      <c r="E347" s="14" t="n"/>
      <c r="F347" s="14">
        <f>IF(OR(A347="",B347=""),"",IF(COUNTIFS(A$4:A347,A347,B$4:B347,B347)&gt;1,"",SUMIFS('생산·작업일지'!$G$4:$G$503,'생산·작업일지'!$F$4:$F$503,B347,'생산·작업일지'!$A$4:$A$503,A347)))</f>
        <v/>
      </c>
      <c r="G347" s="14">
        <f>IF(OR(A347="",B347=""),"",SUMIFS($D$4:$D$503,$B$4:$B$503,B347,$A$4:$A$503,"&lt;="&amp;A347)+SUMIFS($E$4:$E$503,$B$4:$B$503,B347,$A$4:$A$503,"&lt;="&amp;A347)-SUMIFS('생산·작업일지'!$G$4:$G$503,'생산·작업일지'!$F$4:$F$503,B347,'생산·작업일지'!$A$4:$A$503,"&lt;="&amp;A347))</f>
        <v/>
      </c>
      <c r="H347" s="12" t="n"/>
      <c r="I347" s="13" t="n"/>
      <c r="J347" s="11" t="n"/>
      <c r="K347" s="13" t="n"/>
      <c r="L347" s="13" t="n"/>
      <c r="M347" s="12" t="n"/>
      <c r="N347" s="15">
        <f>IF(B347="","",IF(COUNTIF(B$4:B347,B347)=1,MAX(N$3:N346)+1,""))</f>
        <v/>
      </c>
    </row>
    <row r="348">
      <c r="A348" s="11" t="n"/>
      <c r="B348" s="12" t="n"/>
      <c r="C348" s="13" t="n"/>
      <c r="D348" s="14" t="n"/>
      <c r="E348" s="14" t="n"/>
      <c r="F348" s="14">
        <f>IF(OR(A348="",B348=""),"",IF(COUNTIFS(A$4:A348,A348,B$4:B348,B348)&gt;1,"",SUMIFS('생산·작업일지'!$G$4:$G$503,'생산·작업일지'!$F$4:$F$503,B348,'생산·작업일지'!$A$4:$A$503,A348)))</f>
        <v/>
      </c>
      <c r="G348" s="14">
        <f>IF(OR(A348="",B348=""),"",SUMIFS($D$4:$D$503,$B$4:$B$503,B348,$A$4:$A$503,"&lt;="&amp;A348)+SUMIFS($E$4:$E$503,$B$4:$B$503,B348,$A$4:$A$503,"&lt;="&amp;A348)-SUMIFS('생산·작업일지'!$G$4:$G$503,'생산·작업일지'!$F$4:$F$503,B348,'생산·작업일지'!$A$4:$A$503,"&lt;="&amp;A348))</f>
        <v/>
      </c>
      <c r="H348" s="12" t="n"/>
      <c r="I348" s="13" t="n"/>
      <c r="J348" s="11" t="n"/>
      <c r="K348" s="13" t="n"/>
      <c r="L348" s="13" t="n"/>
      <c r="M348" s="12" t="n"/>
      <c r="N348" s="15">
        <f>IF(B348="","",IF(COUNTIF(B$4:B348,B348)=1,MAX(N$3:N347)+1,""))</f>
        <v/>
      </c>
    </row>
    <row r="349">
      <c r="A349" s="11" t="n"/>
      <c r="B349" s="12" t="n"/>
      <c r="C349" s="13" t="n"/>
      <c r="D349" s="14" t="n"/>
      <c r="E349" s="14" t="n"/>
      <c r="F349" s="14">
        <f>IF(OR(A349="",B349=""),"",IF(COUNTIFS(A$4:A349,A349,B$4:B349,B349)&gt;1,"",SUMIFS('생산·작업일지'!$G$4:$G$503,'생산·작업일지'!$F$4:$F$503,B349,'생산·작업일지'!$A$4:$A$503,A349)))</f>
        <v/>
      </c>
      <c r="G349" s="14">
        <f>IF(OR(A349="",B349=""),"",SUMIFS($D$4:$D$503,$B$4:$B$503,B349,$A$4:$A$503,"&lt;="&amp;A349)+SUMIFS($E$4:$E$503,$B$4:$B$503,B349,$A$4:$A$503,"&lt;="&amp;A349)-SUMIFS('생산·작업일지'!$G$4:$G$503,'생산·작업일지'!$F$4:$F$503,B349,'생산·작업일지'!$A$4:$A$503,"&lt;="&amp;A349))</f>
        <v/>
      </c>
      <c r="H349" s="12" t="n"/>
      <c r="I349" s="13" t="n"/>
      <c r="J349" s="11" t="n"/>
      <c r="K349" s="13" t="n"/>
      <c r="L349" s="13" t="n"/>
      <c r="M349" s="12" t="n"/>
      <c r="N349" s="15">
        <f>IF(B349="","",IF(COUNTIF(B$4:B349,B349)=1,MAX(N$3:N348)+1,""))</f>
        <v/>
      </c>
    </row>
    <row r="350">
      <c r="A350" s="11" t="n"/>
      <c r="B350" s="12" t="n"/>
      <c r="C350" s="13" t="n"/>
      <c r="D350" s="14" t="n"/>
      <c r="E350" s="14" t="n"/>
      <c r="F350" s="14">
        <f>IF(OR(A350="",B350=""),"",IF(COUNTIFS(A$4:A350,A350,B$4:B350,B350)&gt;1,"",SUMIFS('생산·작업일지'!$G$4:$G$503,'생산·작업일지'!$F$4:$F$503,B350,'생산·작업일지'!$A$4:$A$503,A350)))</f>
        <v/>
      </c>
      <c r="G350" s="14">
        <f>IF(OR(A350="",B350=""),"",SUMIFS($D$4:$D$503,$B$4:$B$503,B350,$A$4:$A$503,"&lt;="&amp;A350)+SUMIFS($E$4:$E$503,$B$4:$B$503,B350,$A$4:$A$503,"&lt;="&amp;A350)-SUMIFS('생산·작업일지'!$G$4:$G$503,'생산·작업일지'!$F$4:$F$503,B350,'생산·작업일지'!$A$4:$A$503,"&lt;="&amp;A350))</f>
        <v/>
      </c>
      <c r="H350" s="12" t="n"/>
      <c r="I350" s="13" t="n"/>
      <c r="J350" s="11" t="n"/>
      <c r="K350" s="13" t="n"/>
      <c r="L350" s="13" t="n"/>
      <c r="M350" s="12" t="n"/>
      <c r="N350" s="15">
        <f>IF(B350="","",IF(COUNTIF(B$4:B350,B350)=1,MAX(N$3:N349)+1,""))</f>
        <v/>
      </c>
    </row>
    <row r="351">
      <c r="A351" s="11" t="n"/>
      <c r="B351" s="12" t="n"/>
      <c r="C351" s="13" t="n"/>
      <c r="D351" s="14" t="n"/>
      <c r="E351" s="14" t="n"/>
      <c r="F351" s="14">
        <f>IF(OR(A351="",B351=""),"",IF(COUNTIFS(A$4:A351,A351,B$4:B351,B351)&gt;1,"",SUMIFS('생산·작업일지'!$G$4:$G$503,'생산·작업일지'!$F$4:$F$503,B351,'생산·작업일지'!$A$4:$A$503,A351)))</f>
        <v/>
      </c>
      <c r="G351" s="14">
        <f>IF(OR(A351="",B351=""),"",SUMIFS($D$4:$D$503,$B$4:$B$503,B351,$A$4:$A$503,"&lt;="&amp;A351)+SUMIFS($E$4:$E$503,$B$4:$B$503,B351,$A$4:$A$503,"&lt;="&amp;A351)-SUMIFS('생산·작업일지'!$G$4:$G$503,'생산·작업일지'!$F$4:$F$503,B351,'생산·작업일지'!$A$4:$A$503,"&lt;="&amp;A351))</f>
        <v/>
      </c>
      <c r="H351" s="12" t="n"/>
      <c r="I351" s="13" t="n"/>
      <c r="J351" s="11" t="n"/>
      <c r="K351" s="13" t="n"/>
      <c r="L351" s="13" t="n"/>
      <c r="M351" s="12" t="n"/>
      <c r="N351" s="15">
        <f>IF(B351="","",IF(COUNTIF(B$4:B351,B351)=1,MAX(N$3:N350)+1,""))</f>
        <v/>
      </c>
    </row>
    <row r="352">
      <c r="A352" s="11" t="n"/>
      <c r="B352" s="12" t="n"/>
      <c r="C352" s="13" t="n"/>
      <c r="D352" s="14" t="n"/>
      <c r="E352" s="14" t="n"/>
      <c r="F352" s="14">
        <f>IF(OR(A352="",B352=""),"",IF(COUNTIFS(A$4:A352,A352,B$4:B352,B352)&gt;1,"",SUMIFS('생산·작업일지'!$G$4:$G$503,'생산·작업일지'!$F$4:$F$503,B352,'생산·작업일지'!$A$4:$A$503,A352)))</f>
        <v/>
      </c>
      <c r="G352" s="14">
        <f>IF(OR(A352="",B352=""),"",SUMIFS($D$4:$D$503,$B$4:$B$503,B352,$A$4:$A$503,"&lt;="&amp;A352)+SUMIFS($E$4:$E$503,$B$4:$B$503,B352,$A$4:$A$503,"&lt;="&amp;A352)-SUMIFS('생산·작업일지'!$G$4:$G$503,'생산·작업일지'!$F$4:$F$503,B352,'생산·작업일지'!$A$4:$A$503,"&lt;="&amp;A352))</f>
        <v/>
      </c>
      <c r="H352" s="12" t="n"/>
      <c r="I352" s="13" t="n"/>
      <c r="J352" s="11" t="n"/>
      <c r="K352" s="13" t="n"/>
      <c r="L352" s="13" t="n"/>
      <c r="M352" s="12" t="n"/>
      <c r="N352" s="15">
        <f>IF(B352="","",IF(COUNTIF(B$4:B352,B352)=1,MAX(N$3:N351)+1,""))</f>
        <v/>
      </c>
    </row>
    <row r="353">
      <c r="A353" s="11" t="n"/>
      <c r="B353" s="12" t="n"/>
      <c r="C353" s="13" t="n"/>
      <c r="D353" s="14" t="n"/>
      <c r="E353" s="14" t="n"/>
      <c r="F353" s="14">
        <f>IF(OR(A353="",B353=""),"",IF(COUNTIFS(A$4:A353,A353,B$4:B353,B353)&gt;1,"",SUMIFS('생산·작업일지'!$G$4:$G$503,'생산·작업일지'!$F$4:$F$503,B353,'생산·작업일지'!$A$4:$A$503,A353)))</f>
        <v/>
      </c>
      <c r="G353" s="14">
        <f>IF(OR(A353="",B353=""),"",SUMIFS($D$4:$D$503,$B$4:$B$503,B353,$A$4:$A$503,"&lt;="&amp;A353)+SUMIFS($E$4:$E$503,$B$4:$B$503,B353,$A$4:$A$503,"&lt;="&amp;A353)-SUMIFS('생산·작업일지'!$G$4:$G$503,'생산·작업일지'!$F$4:$F$503,B353,'생산·작업일지'!$A$4:$A$503,"&lt;="&amp;A353))</f>
        <v/>
      </c>
      <c r="H353" s="12" t="n"/>
      <c r="I353" s="13" t="n"/>
      <c r="J353" s="11" t="n"/>
      <c r="K353" s="13" t="n"/>
      <c r="L353" s="13" t="n"/>
      <c r="M353" s="12" t="n"/>
      <c r="N353" s="15">
        <f>IF(B353="","",IF(COUNTIF(B$4:B353,B353)=1,MAX(N$3:N352)+1,""))</f>
        <v/>
      </c>
    </row>
    <row r="354">
      <c r="A354" s="11" t="n"/>
      <c r="B354" s="12" t="n"/>
      <c r="C354" s="13" t="n"/>
      <c r="D354" s="14" t="n"/>
      <c r="E354" s="14" t="n"/>
      <c r="F354" s="14">
        <f>IF(OR(A354="",B354=""),"",IF(COUNTIFS(A$4:A354,A354,B$4:B354,B354)&gt;1,"",SUMIFS('생산·작업일지'!$G$4:$G$503,'생산·작업일지'!$F$4:$F$503,B354,'생산·작업일지'!$A$4:$A$503,A354)))</f>
        <v/>
      </c>
      <c r="G354" s="14">
        <f>IF(OR(A354="",B354=""),"",SUMIFS($D$4:$D$503,$B$4:$B$503,B354,$A$4:$A$503,"&lt;="&amp;A354)+SUMIFS($E$4:$E$503,$B$4:$B$503,B354,$A$4:$A$503,"&lt;="&amp;A354)-SUMIFS('생산·작업일지'!$G$4:$G$503,'생산·작업일지'!$F$4:$F$503,B354,'생산·작업일지'!$A$4:$A$503,"&lt;="&amp;A354))</f>
        <v/>
      </c>
      <c r="H354" s="12" t="n"/>
      <c r="I354" s="13" t="n"/>
      <c r="J354" s="11" t="n"/>
      <c r="K354" s="13" t="n"/>
      <c r="L354" s="13" t="n"/>
      <c r="M354" s="12" t="n"/>
      <c r="N354" s="15">
        <f>IF(B354="","",IF(COUNTIF(B$4:B354,B354)=1,MAX(N$3:N353)+1,""))</f>
        <v/>
      </c>
    </row>
    <row r="355">
      <c r="A355" s="11" t="n"/>
      <c r="B355" s="12" t="n"/>
      <c r="C355" s="13" t="n"/>
      <c r="D355" s="14" t="n"/>
      <c r="E355" s="14" t="n"/>
      <c r="F355" s="14">
        <f>IF(OR(A355="",B355=""),"",IF(COUNTIFS(A$4:A355,A355,B$4:B355,B355)&gt;1,"",SUMIFS('생산·작업일지'!$G$4:$G$503,'생산·작업일지'!$F$4:$F$503,B355,'생산·작업일지'!$A$4:$A$503,A355)))</f>
        <v/>
      </c>
      <c r="G355" s="14">
        <f>IF(OR(A355="",B355=""),"",SUMIFS($D$4:$D$503,$B$4:$B$503,B355,$A$4:$A$503,"&lt;="&amp;A355)+SUMIFS($E$4:$E$503,$B$4:$B$503,B355,$A$4:$A$503,"&lt;="&amp;A355)-SUMIFS('생산·작업일지'!$G$4:$G$503,'생산·작업일지'!$F$4:$F$503,B355,'생산·작업일지'!$A$4:$A$503,"&lt;="&amp;A355))</f>
        <v/>
      </c>
      <c r="H355" s="12" t="n"/>
      <c r="I355" s="13" t="n"/>
      <c r="J355" s="11" t="n"/>
      <c r="K355" s="13" t="n"/>
      <c r="L355" s="13" t="n"/>
      <c r="M355" s="12" t="n"/>
      <c r="N355" s="15">
        <f>IF(B355="","",IF(COUNTIF(B$4:B355,B355)=1,MAX(N$3:N354)+1,""))</f>
        <v/>
      </c>
    </row>
    <row r="356">
      <c r="A356" s="11" t="n"/>
      <c r="B356" s="12" t="n"/>
      <c r="C356" s="13" t="n"/>
      <c r="D356" s="14" t="n"/>
      <c r="E356" s="14" t="n"/>
      <c r="F356" s="14">
        <f>IF(OR(A356="",B356=""),"",IF(COUNTIFS(A$4:A356,A356,B$4:B356,B356)&gt;1,"",SUMIFS('생산·작업일지'!$G$4:$G$503,'생산·작업일지'!$F$4:$F$503,B356,'생산·작업일지'!$A$4:$A$503,A356)))</f>
        <v/>
      </c>
      <c r="G356" s="14">
        <f>IF(OR(A356="",B356=""),"",SUMIFS($D$4:$D$503,$B$4:$B$503,B356,$A$4:$A$503,"&lt;="&amp;A356)+SUMIFS($E$4:$E$503,$B$4:$B$503,B356,$A$4:$A$503,"&lt;="&amp;A356)-SUMIFS('생산·작업일지'!$G$4:$G$503,'생산·작업일지'!$F$4:$F$503,B356,'생산·작업일지'!$A$4:$A$503,"&lt;="&amp;A356))</f>
        <v/>
      </c>
      <c r="H356" s="12" t="n"/>
      <c r="I356" s="13" t="n"/>
      <c r="J356" s="11" t="n"/>
      <c r="K356" s="13" t="n"/>
      <c r="L356" s="13" t="n"/>
      <c r="M356" s="12" t="n"/>
      <c r="N356" s="15">
        <f>IF(B356="","",IF(COUNTIF(B$4:B356,B356)=1,MAX(N$3:N355)+1,""))</f>
        <v/>
      </c>
    </row>
    <row r="357">
      <c r="A357" s="11" t="n"/>
      <c r="B357" s="12" t="n"/>
      <c r="C357" s="13" t="n"/>
      <c r="D357" s="14" t="n"/>
      <c r="E357" s="14" t="n"/>
      <c r="F357" s="14">
        <f>IF(OR(A357="",B357=""),"",IF(COUNTIFS(A$4:A357,A357,B$4:B357,B357)&gt;1,"",SUMIFS('생산·작업일지'!$G$4:$G$503,'생산·작업일지'!$F$4:$F$503,B357,'생산·작업일지'!$A$4:$A$503,A357)))</f>
        <v/>
      </c>
      <c r="G357" s="14">
        <f>IF(OR(A357="",B357=""),"",SUMIFS($D$4:$D$503,$B$4:$B$503,B357,$A$4:$A$503,"&lt;="&amp;A357)+SUMIFS($E$4:$E$503,$B$4:$B$503,B357,$A$4:$A$503,"&lt;="&amp;A357)-SUMIFS('생산·작업일지'!$G$4:$G$503,'생산·작업일지'!$F$4:$F$503,B357,'생산·작업일지'!$A$4:$A$503,"&lt;="&amp;A357))</f>
        <v/>
      </c>
      <c r="H357" s="12" t="n"/>
      <c r="I357" s="13" t="n"/>
      <c r="J357" s="11" t="n"/>
      <c r="K357" s="13" t="n"/>
      <c r="L357" s="13" t="n"/>
      <c r="M357" s="12" t="n"/>
      <c r="N357" s="15">
        <f>IF(B357="","",IF(COUNTIF(B$4:B357,B357)=1,MAX(N$3:N356)+1,""))</f>
        <v/>
      </c>
    </row>
    <row r="358">
      <c r="A358" s="11" t="n"/>
      <c r="B358" s="12" t="n"/>
      <c r="C358" s="13" t="n"/>
      <c r="D358" s="14" t="n"/>
      <c r="E358" s="14" t="n"/>
      <c r="F358" s="14">
        <f>IF(OR(A358="",B358=""),"",IF(COUNTIFS(A$4:A358,A358,B$4:B358,B358)&gt;1,"",SUMIFS('생산·작업일지'!$G$4:$G$503,'생산·작업일지'!$F$4:$F$503,B358,'생산·작업일지'!$A$4:$A$503,A358)))</f>
        <v/>
      </c>
      <c r="G358" s="14">
        <f>IF(OR(A358="",B358=""),"",SUMIFS($D$4:$D$503,$B$4:$B$503,B358,$A$4:$A$503,"&lt;="&amp;A358)+SUMIFS($E$4:$E$503,$B$4:$B$503,B358,$A$4:$A$503,"&lt;="&amp;A358)-SUMIFS('생산·작업일지'!$G$4:$G$503,'생산·작업일지'!$F$4:$F$503,B358,'생산·작업일지'!$A$4:$A$503,"&lt;="&amp;A358))</f>
        <v/>
      </c>
      <c r="H358" s="12" t="n"/>
      <c r="I358" s="13" t="n"/>
      <c r="J358" s="11" t="n"/>
      <c r="K358" s="13" t="n"/>
      <c r="L358" s="13" t="n"/>
      <c r="M358" s="12" t="n"/>
      <c r="N358" s="15">
        <f>IF(B358="","",IF(COUNTIF(B$4:B358,B358)=1,MAX(N$3:N357)+1,""))</f>
        <v/>
      </c>
    </row>
    <row r="359">
      <c r="A359" s="11" t="n"/>
      <c r="B359" s="12" t="n"/>
      <c r="C359" s="13" t="n"/>
      <c r="D359" s="14" t="n"/>
      <c r="E359" s="14" t="n"/>
      <c r="F359" s="14">
        <f>IF(OR(A359="",B359=""),"",IF(COUNTIFS(A$4:A359,A359,B$4:B359,B359)&gt;1,"",SUMIFS('생산·작업일지'!$G$4:$G$503,'생산·작업일지'!$F$4:$F$503,B359,'생산·작업일지'!$A$4:$A$503,A359)))</f>
        <v/>
      </c>
      <c r="G359" s="14">
        <f>IF(OR(A359="",B359=""),"",SUMIFS($D$4:$D$503,$B$4:$B$503,B359,$A$4:$A$503,"&lt;="&amp;A359)+SUMIFS($E$4:$E$503,$B$4:$B$503,B359,$A$4:$A$503,"&lt;="&amp;A359)-SUMIFS('생산·작업일지'!$G$4:$G$503,'생산·작업일지'!$F$4:$F$503,B359,'생산·작업일지'!$A$4:$A$503,"&lt;="&amp;A359))</f>
        <v/>
      </c>
      <c r="H359" s="12" t="n"/>
      <c r="I359" s="13" t="n"/>
      <c r="J359" s="11" t="n"/>
      <c r="K359" s="13" t="n"/>
      <c r="L359" s="13" t="n"/>
      <c r="M359" s="12" t="n"/>
      <c r="N359" s="15">
        <f>IF(B359="","",IF(COUNTIF(B$4:B359,B359)=1,MAX(N$3:N358)+1,""))</f>
        <v/>
      </c>
    </row>
    <row r="360">
      <c r="A360" s="11" t="n"/>
      <c r="B360" s="12" t="n"/>
      <c r="C360" s="13" t="n"/>
      <c r="D360" s="14" t="n"/>
      <c r="E360" s="14" t="n"/>
      <c r="F360" s="14">
        <f>IF(OR(A360="",B360=""),"",IF(COUNTIFS(A$4:A360,A360,B$4:B360,B360)&gt;1,"",SUMIFS('생산·작업일지'!$G$4:$G$503,'생산·작업일지'!$F$4:$F$503,B360,'생산·작업일지'!$A$4:$A$503,A360)))</f>
        <v/>
      </c>
      <c r="G360" s="14">
        <f>IF(OR(A360="",B360=""),"",SUMIFS($D$4:$D$503,$B$4:$B$503,B360,$A$4:$A$503,"&lt;="&amp;A360)+SUMIFS($E$4:$E$503,$B$4:$B$503,B360,$A$4:$A$503,"&lt;="&amp;A360)-SUMIFS('생산·작업일지'!$G$4:$G$503,'생산·작업일지'!$F$4:$F$503,B360,'생산·작업일지'!$A$4:$A$503,"&lt;="&amp;A360))</f>
        <v/>
      </c>
      <c r="H360" s="12" t="n"/>
      <c r="I360" s="13" t="n"/>
      <c r="J360" s="11" t="n"/>
      <c r="K360" s="13" t="n"/>
      <c r="L360" s="13" t="n"/>
      <c r="M360" s="12" t="n"/>
      <c r="N360" s="15">
        <f>IF(B360="","",IF(COUNTIF(B$4:B360,B360)=1,MAX(N$3:N359)+1,""))</f>
        <v/>
      </c>
    </row>
    <row r="361">
      <c r="A361" s="11" t="n"/>
      <c r="B361" s="12" t="n"/>
      <c r="C361" s="13" t="n"/>
      <c r="D361" s="14" t="n"/>
      <c r="E361" s="14" t="n"/>
      <c r="F361" s="14">
        <f>IF(OR(A361="",B361=""),"",IF(COUNTIFS(A$4:A361,A361,B$4:B361,B361)&gt;1,"",SUMIFS('생산·작업일지'!$G$4:$G$503,'생산·작업일지'!$F$4:$F$503,B361,'생산·작업일지'!$A$4:$A$503,A361)))</f>
        <v/>
      </c>
      <c r="G361" s="14">
        <f>IF(OR(A361="",B361=""),"",SUMIFS($D$4:$D$503,$B$4:$B$503,B361,$A$4:$A$503,"&lt;="&amp;A361)+SUMIFS($E$4:$E$503,$B$4:$B$503,B361,$A$4:$A$503,"&lt;="&amp;A361)-SUMIFS('생산·작업일지'!$G$4:$G$503,'생산·작업일지'!$F$4:$F$503,B361,'생산·작업일지'!$A$4:$A$503,"&lt;="&amp;A361))</f>
        <v/>
      </c>
      <c r="H361" s="12" t="n"/>
      <c r="I361" s="13" t="n"/>
      <c r="J361" s="11" t="n"/>
      <c r="K361" s="13" t="n"/>
      <c r="L361" s="13" t="n"/>
      <c r="M361" s="12" t="n"/>
      <c r="N361" s="15">
        <f>IF(B361="","",IF(COUNTIF(B$4:B361,B361)=1,MAX(N$3:N360)+1,""))</f>
        <v/>
      </c>
    </row>
    <row r="362">
      <c r="A362" s="11" t="n"/>
      <c r="B362" s="12" t="n"/>
      <c r="C362" s="13" t="n"/>
      <c r="D362" s="14" t="n"/>
      <c r="E362" s="14" t="n"/>
      <c r="F362" s="14">
        <f>IF(OR(A362="",B362=""),"",IF(COUNTIFS(A$4:A362,A362,B$4:B362,B362)&gt;1,"",SUMIFS('생산·작업일지'!$G$4:$G$503,'생산·작업일지'!$F$4:$F$503,B362,'생산·작업일지'!$A$4:$A$503,A362)))</f>
        <v/>
      </c>
      <c r="G362" s="14">
        <f>IF(OR(A362="",B362=""),"",SUMIFS($D$4:$D$503,$B$4:$B$503,B362,$A$4:$A$503,"&lt;="&amp;A362)+SUMIFS($E$4:$E$503,$B$4:$B$503,B362,$A$4:$A$503,"&lt;="&amp;A362)-SUMIFS('생산·작업일지'!$G$4:$G$503,'생산·작업일지'!$F$4:$F$503,B362,'생산·작업일지'!$A$4:$A$503,"&lt;="&amp;A362))</f>
        <v/>
      </c>
      <c r="H362" s="12" t="n"/>
      <c r="I362" s="13" t="n"/>
      <c r="J362" s="11" t="n"/>
      <c r="K362" s="13" t="n"/>
      <c r="L362" s="13" t="n"/>
      <c r="M362" s="12" t="n"/>
      <c r="N362" s="15">
        <f>IF(B362="","",IF(COUNTIF(B$4:B362,B362)=1,MAX(N$3:N361)+1,""))</f>
        <v/>
      </c>
    </row>
    <row r="363">
      <c r="A363" s="11" t="n"/>
      <c r="B363" s="12" t="n"/>
      <c r="C363" s="13" t="n"/>
      <c r="D363" s="14" t="n"/>
      <c r="E363" s="14" t="n"/>
      <c r="F363" s="14">
        <f>IF(OR(A363="",B363=""),"",IF(COUNTIFS(A$4:A363,A363,B$4:B363,B363)&gt;1,"",SUMIFS('생산·작업일지'!$G$4:$G$503,'생산·작업일지'!$F$4:$F$503,B363,'생산·작업일지'!$A$4:$A$503,A363)))</f>
        <v/>
      </c>
      <c r="G363" s="14">
        <f>IF(OR(A363="",B363=""),"",SUMIFS($D$4:$D$503,$B$4:$B$503,B363,$A$4:$A$503,"&lt;="&amp;A363)+SUMIFS($E$4:$E$503,$B$4:$B$503,B363,$A$4:$A$503,"&lt;="&amp;A363)-SUMIFS('생산·작업일지'!$G$4:$G$503,'생산·작업일지'!$F$4:$F$503,B363,'생산·작업일지'!$A$4:$A$503,"&lt;="&amp;A363))</f>
        <v/>
      </c>
      <c r="H363" s="12" t="n"/>
      <c r="I363" s="13" t="n"/>
      <c r="J363" s="11" t="n"/>
      <c r="K363" s="13" t="n"/>
      <c r="L363" s="13" t="n"/>
      <c r="M363" s="12" t="n"/>
      <c r="N363" s="15">
        <f>IF(B363="","",IF(COUNTIF(B$4:B363,B363)=1,MAX(N$3:N362)+1,""))</f>
        <v/>
      </c>
    </row>
    <row r="364">
      <c r="A364" s="11" t="n"/>
      <c r="B364" s="12" t="n"/>
      <c r="C364" s="13" t="n"/>
      <c r="D364" s="14" t="n"/>
      <c r="E364" s="14" t="n"/>
      <c r="F364" s="14">
        <f>IF(OR(A364="",B364=""),"",IF(COUNTIFS(A$4:A364,A364,B$4:B364,B364)&gt;1,"",SUMIFS('생산·작업일지'!$G$4:$G$503,'생산·작업일지'!$F$4:$F$503,B364,'생산·작업일지'!$A$4:$A$503,A364)))</f>
        <v/>
      </c>
      <c r="G364" s="14">
        <f>IF(OR(A364="",B364=""),"",SUMIFS($D$4:$D$503,$B$4:$B$503,B364,$A$4:$A$503,"&lt;="&amp;A364)+SUMIFS($E$4:$E$503,$B$4:$B$503,B364,$A$4:$A$503,"&lt;="&amp;A364)-SUMIFS('생산·작업일지'!$G$4:$G$503,'생산·작업일지'!$F$4:$F$503,B364,'생산·작업일지'!$A$4:$A$503,"&lt;="&amp;A364))</f>
        <v/>
      </c>
      <c r="H364" s="12" t="n"/>
      <c r="I364" s="13" t="n"/>
      <c r="J364" s="11" t="n"/>
      <c r="K364" s="13" t="n"/>
      <c r="L364" s="13" t="n"/>
      <c r="M364" s="12" t="n"/>
      <c r="N364" s="15">
        <f>IF(B364="","",IF(COUNTIF(B$4:B364,B364)=1,MAX(N$3:N363)+1,""))</f>
        <v/>
      </c>
    </row>
    <row r="365">
      <c r="A365" s="11" t="n"/>
      <c r="B365" s="12" t="n"/>
      <c r="C365" s="13" t="n"/>
      <c r="D365" s="14" t="n"/>
      <c r="E365" s="14" t="n"/>
      <c r="F365" s="14">
        <f>IF(OR(A365="",B365=""),"",IF(COUNTIFS(A$4:A365,A365,B$4:B365,B365)&gt;1,"",SUMIFS('생산·작업일지'!$G$4:$G$503,'생산·작업일지'!$F$4:$F$503,B365,'생산·작업일지'!$A$4:$A$503,A365)))</f>
        <v/>
      </c>
      <c r="G365" s="14">
        <f>IF(OR(A365="",B365=""),"",SUMIFS($D$4:$D$503,$B$4:$B$503,B365,$A$4:$A$503,"&lt;="&amp;A365)+SUMIFS($E$4:$E$503,$B$4:$B$503,B365,$A$4:$A$503,"&lt;="&amp;A365)-SUMIFS('생산·작업일지'!$G$4:$G$503,'생산·작업일지'!$F$4:$F$503,B365,'생산·작업일지'!$A$4:$A$503,"&lt;="&amp;A365))</f>
        <v/>
      </c>
      <c r="H365" s="12" t="n"/>
      <c r="I365" s="13" t="n"/>
      <c r="J365" s="11" t="n"/>
      <c r="K365" s="13" t="n"/>
      <c r="L365" s="13" t="n"/>
      <c r="M365" s="12" t="n"/>
      <c r="N365" s="15">
        <f>IF(B365="","",IF(COUNTIF(B$4:B365,B365)=1,MAX(N$3:N364)+1,""))</f>
        <v/>
      </c>
    </row>
    <row r="366">
      <c r="A366" s="11" t="n"/>
      <c r="B366" s="12" t="n"/>
      <c r="C366" s="13" t="n"/>
      <c r="D366" s="14" t="n"/>
      <c r="E366" s="14" t="n"/>
      <c r="F366" s="14">
        <f>IF(OR(A366="",B366=""),"",IF(COUNTIFS(A$4:A366,A366,B$4:B366,B366)&gt;1,"",SUMIFS('생산·작업일지'!$G$4:$G$503,'생산·작업일지'!$F$4:$F$503,B366,'생산·작업일지'!$A$4:$A$503,A366)))</f>
        <v/>
      </c>
      <c r="G366" s="14">
        <f>IF(OR(A366="",B366=""),"",SUMIFS($D$4:$D$503,$B$4:$B$503,B366,$A$4:$A$503,"&lt;="&amp;A366)+SUMIFS($E$4:$E$503,$B$4:$B$503,B366,$A$4:$A$503,"&lt;="&amp;A366)-SUMIFS('생산·작업일지'!$G$4:$G$503,'생산·작업일지'!$F$4:$F$503,B366,'생산·작업일지'!$A$4:$A$503,"&lt;="&amp;A366))</f>
        <v/>
      </c>
      <c r="H366" s="12" t="n"/>
      <c r="I366" s="13" t="n"/>
      <c r="J366" s="11" t="n"/>
      <c r="K366" s="13" t="n"/>
      <c r="L366" s="13" t="n"/>
      <c r="M366" s="12" t="n"/>
      <c r="N366" s="15">
        <f>IF(B366="","",IF(COUNTIF(B$4:B366,B366)=1,MAX(N$3:N365)+1,""))</f>
        <v/>
      </c>
    </row>
    <row r="367">
      <c r="A367" s="11" t="n"/>
      <c r="B367" s="12" t="n"/>
      <c r="C367" s="13" t="n"/>
      <c r="D367" s="14" t="n"/>
      <c r="E367" s="14" t="n"/>
      <c r="F367" s="14">
        <f>IF(OR(A367="",B367=""),"",IF(COUNTIFS(A$4:A367,A367,B$4:B367,B367)&gt;1,"",SUMIFS('생산·작업일지'!$G$4:$G$503,'생산·작업일지'!$F$4:$F$503,B367,'생산·작업일지'!$A$4:$A$503,A367)))</f>
        <v/>
      </c>
      <c r="G367" s="14">
        <f>IF(OR(A367="",B367=""),"",SUMIFS($D$4:$D$503,$B$4:$B$503,B367,$A$4:$A$503,"&lt;="&amp;A367)+SUMIFS($E$4:$E$503,$B$4:$B$503,B367,$A$4:$A$503,"&lt;="&amp;A367)-SUMIFS('생산·작업일지'!$G$4:$G$503,'생산·작업일지'!$F$4:$F$503,B367,'생산·작업일지'!$A$4:$A$503,"&lt;="&amp;A367))</f>
        <v/>
      </c>
      <c r="H367" s="12" t="n"/>
      <c r="I367" s="13" t="n"/>
      <c r="J367" s="11" t="n"/>
      <c r="K367" s="13" t="n"/>
      <c r="L367" s="13" t="n"/>
      <c r="M367" s="12" t="n"/>
      <c r="N367" s="15">
        <f>IF(B367="","",IF(COUNTIF(B$4:B367,B367)=1,MAX(N$3:N366)+1,""))</f>
        <v/>
      </c>
    </row>
    <row r="368">
      <c r="A368" s="11" t="n"/>
      <c r="B368" s="12" t="n"/>
      <c r="C368" s="13" t="n"/>
      <c r="D368" s="14" t="n"/>
      <c r="E368" s="14" t="n"/>
      <c r="F368" s="14">
        <f>IF(OR(A368="",B368=""),"",IF(COUNTIFS(A$4:A368,A368,B$4:B368,B368)&gt;1,"",SUMIFS('생산·작업일지'!$G$4:$G$503,'생산·작업일지'!$F$4:$F$503,B368,'생산·작업일지'!$A$4:$A$503,A368)))</f>
        <v/>
      </c>
      <c r="G368" s="14">
        <f>IF(OR(A368="",B368=""),"",SUMIFS($D$4:$D$503,$B$4:$B$503,B368,$A$4:$A$503,"&lt;="&amp;A368)+SUMIFS($E$4:$E$503,$B$4:$B$503,B368,$A$4:$A$503,"&lt;="&amp;A368)-SUMIFS('생산·작업일지'!$G$4:$G$503,'생산·작업일지'!$F$4:$F$503,B368,'생산·작업일지'!$A$4:$A$503,"&lt;="&amp;A368))</f>
        <v/>
      </c>
      <c r="H368" s="12" t="n"/>
      <c r="I368" s="13" t="n"/>
      <c r="J368" s="11" t="n"/>
      <c r="K368" s="13" t="n"/>
      <c r="L368" s="13" t="n"/>
      <c r="M368" s="12" t="n"/>
      <c r="N368" s="15">
        <f>IF(B368="","",IF(COUNTIF(B$4:B368,B368)=1,MAX(N$3:N367)+1,""))</f>
        <v/>
      </c>
    </row>
    <row r="369">
      <c r="A369" s="11" t="n"/>
      <c r="B369" s="12" t="n"/>
      <c r="C369" s="13" t="n"/>
      <c r="D369" s="14" t="n"/>
      <c r="E369" s="14" t="n"/>
      <c r="F369" s="14">
        <f>IF(OR(A369="",B369=""),"",IF(COUNTIFS(A$4:A369,A369,B$4:B369,B369)&gt;1,"",SUMIFS('생산·작업일지'!$G$4:$G$503,'생산·작업일지'!$F$4:$F$503,B369,'생산·작업일지'!$A$4:$A$503,A369)))</f>
        <v/>
      </c>
      <c r="G369" s="14">
        <f>IF(OR(A369="",B369=""),"",SUMIFS($D$4:$D$503,$B$4:$B$503,B369,$A$4:$A$503,"&lt;="&amp;A369)+SUMIFS($E$4:$E$503,$B$4:$B$503,B369,$A$4:$A$503,"&lt;="&amp;A369)-SUMIFS('생산·작업일지'!$G$4:$G$503,'생산·작업일지'!$F$4:$F$503,B369,'생산·작업일지'!$A$4:$A$503,"&lt;="&amp;A369))</f>
        <v/>
      </c>
      <c r="H369" s="12" t="n"/>
      <c r="I369" s="13" t="n"/>
      <c r="J369" s="11" t="n"/>
      <c r="K369" s="13" t="n"/>
      <c r="L369" s="13" t="n"/>
      <c r="M369" s="12" t="n"/>
      <c r="N369" s="15">
        <f>IF(B369="","",IF(COUNTIF(B$4:B369,B369)=1,MAX(N$3:N368)+1,""))</f>
        <v/>
      </c>
    </row>
    <row r="370">
      <c r="A370" s="11" t="n"/>
      <c r="B370" s="12" t="n"/>
      <c r="C370" s="13" t="n"/>
      <c r="D370" s="14" t="n"/>
      <c r="E370" s="14" t="n"/>
      <c r="F370" s="14">
        <f>IF(OR(A370="",B370=""),"",IF(COUNTIFS(A$4:A370,A370,B$4:B370,B370)&gt;1,"",SUMIFS('생산·작업일지'!$G$4:$G$503,'생산·작업일지'!$F$4:$F$503,B370,'생산·작업일지'!$A$4:$A$503,A370)))</f>
        <v/>
      </c>
      <c r="G370" s="14">
        <f>IF(OR(A370="",B370=""),"",SUMIFS($D$4:$D$503,$B$4:$B$503,B370,$A$4:$A$503,"&lt;="&amp;A370)+SUMIFS($E$4:$E$503,$B$4:$B$503,B370,$A$4:$A$503,"&lt;="&amp;A370)-SUMIFS('생산·작업일지'!$G$4:$G$503,'생산·작업일지'!$F$4:$F$503,B370,'생산·작업일지'!$A$4:$A$503,"&lt;="&amp;A370))</f>
        <v/>
      </c>
      <c r="H370" s="12" t="n"/>
      <c r="I370" s="13" t="n"/>
      <c r="J370" s="11" t="n"/>
      <c r="K370" s="13" t="n"/>
      <c r="L370" s="13" t="n"/>
      <c r="M370" s="12" t="n"/>
      <c r="N370" s="15">
        <f>IF(B370="","",IF(COUNTIF(B$4:B370,B370)=1,MAX(N$3:N369)+1,""))</f>
        <v/>
      </c>
    </row>
    <row r="371">
      <c r="A371" s="11" t="n"/>
      <c r="B371" s="12" t="n"/>
      <c r="C371" s="13" t="n"/>
      <c r="D371" s="14" t="n"/>
      <c r="E371" s="14" t="n"/>
      <c r="F371" s="14">
        <f>IF(OR(A371="",B371=""),"",IF(COUNTIFS(A$4:A371,A371,B$4:B371,B371)&gt;1,"",SUMIFS('생산·작업일지'!$G$4:$G$503,'생산·작업일지'!$F$4:$F$503,B371,'생산·작업일지'!$A$4:$A$503,A371)))</f>
        <v/>
      </c>
      <c r="G371" s="14">
        <f>IF(OR(A371="",B371=""),"",SUMIFS($D$4:$D$503,$B$4:$B$503,B371,$A$4:$A$503,"&lt;="&amp;A371)+SUMIFS($E$4:$E$503,$B$4:$B$503,B371,$A$4:$A$503,"&lt;="&amp;A371)-SUMIFS('생산·작업일지'!$G$4:$G$503,'생산·작업일지'!$F$4:$F$503,B371,'생산·작업일지'!$A$4:$A$503,"&lt;="&amp;A371))</f>
        <v/>
      </c>
      <c r="H371" s="12" t="n"/>
      <c r="I371" s="13" t="n"/>
      <c r="J371" s="11" t="n"/>
      <c r="K371" s="13" t="n"/>
      <c r="L371" s="13" t="n"/>
      <c r="M371" s="12" t="n"/>
      <c r="N371" s="15">
        <f>IF(B371="","",IF(COUNTIF(B$4:B371,B371)=1,MAX(N$3:N370)+1,""))</f>
        <v/>
      </c>
    </row>
    <row r="372">
      <c r="A372" s="11" t="n"/>
      <c r="B372" s="12" t="n"/>
      <c r="C372" s="13" t="n"/>
      <c r="D372" s="14" t="n"/>
      <c r="E372" s="14" t="n"/>
      <c r="F372" s="14">
        <f>IF(OR(A372="",B372=""),"",IF(COUNTIFS(A$4:A372,A372,B$4:B372,B372)&gt;1,"",SUMIFS('생산·작업일지'!$G$4:$G$503,'생산·작업일지'!$F$4:$F$503,B372,'생산·작업일지'!$A$4:$A$503,A372)))</f>
        <v/>
      </c>
      <c r="G372" s="14">
        <f>IF(OR(A372="",B372=""),"",SUMIFS($D$4:$D$503,$B$4:$B$503,B372,$A$4:$A$503,"&lt;="&amp;A372)+SUMIFS($E$4:$E$503,$B$4:$B$503,B372,$A$4:$A$503,"&lt;="&amp;A372)-SUMIFS('생산·작업일지'!$G$4:$G$503,'생산·작업일지'!$F$4:$F$503,B372,'생산·작업일지'!$A$4:$A$503,"&lt;="&amp;A372))</f>
        <v/>
      </c>
      <c r="H372" s="12" t="n"/>
      <c r="I372" s="13" t="n"/>
      <c r="J372" s="11" t="n"/>
      <c r="K372" s="13" t="n"/>
      <c r="L372" s="13" t="n"/>
      <c r="M372" s="12" t="n"/>
      <c r="N372" s="15">
        <f>IF(B372="","",IF(COUNTIF(B$4:B372,B372)=1,MAX(N$3:N371)+1,""))</f>
        <v/>
      </c>
    </row>
    <row r="373">
      <c r="A373" s="11" t="n"/>
      <c r="B373" s="12" t="n"/>
      <c r="C373" s="13" t="n"/>
      <c r="D373" s="14" t="n"/>
      <c r="E373" s="14" t="n"/>
      <c r="F373" s="14">
        <f>IF(OR(A373="",B373=""),"",IF(COUNTIFS(A$4:A373,A373,B$4:B373,B373)&gt;1,"",SUMIFS('생산·작업일지'!$G$4:$G$503,'생산·작업일지'!$F$4:$F$503,B373,'생산·작업일지'!$A$4:$A$503,A373)))</f>
        <v/>
      </c>
      <c r="G373" s="14">
        <f>IF(OR(A373="",B373=""),"",SUMIFS($D$4:$D$503,$B$4:$B$503,B373,$A$4:$A$503,"&lt;="&amp;A373)+SUMIFS($E$4:$E$503,$B$4:$B$503,B373,$A$4:$A$503,"&lt;="&amp;A373)-SUMIFS('생산·작업일지'!$G$4:$G$503,'생산·작업일지'!$F$4:$F$503,B373,'생산·작업일지'!$A$4:$A$503,"&lt;="&amp;A373))</f>
        <v/>
      </c>
      <c r="H373" s="12" t="n"/>
      <c r="I373" s="13" t="n"/>
      <c r="J373" s="11" t="n"/>
      <c r="K373" s="13" t="n"/>
      <c r="L373" s="13" t="n"/>
      <c r="M373" s="12" t="n"/>
      <c r="N373" s="15">
        <f>IF(B373="","",IF(COUNTIF(B$4:B373,B373)=1,MAX(N$3:N372)+1,""))</f>
        <v/>
      </c>
    </row>
    <row r="374">
      <c r="A374" s="11" t="n"/>
      <c r="B374" s="12" t="n"/>
      <c r="C374" s="13" t="n"/>
      <c r="D374" s="14" t="n"/>
      <c r="E374" s="14" t="n"/>
      <c r="F374" s="14">
        <f>IF(OR(A374="",B374=""),"",IF(COUNTIFS(A$4:A374,A374,B$4:B374,B374)&gt;1,"",SUMIFS('생산·작업일지'!$G$4:$G$503,'생산·작업일지'!$F$4:$F$503,B374,'생산·작업일지'!$A$4:$A$503,A374)))</f>
        <v/>
      </c>
      <c r="G374" s="14">
        <f>IF(OR(A374="",B374=""),"",SUMIFS($D$4:$D$503,$B$4:$B$503,B374,$A$4:$A$503,"&lt;="&amp;A374)+SUMIFS($E$4:$E$503,$B$4:$B$503,B374,$A$4:$A$503,"&lt;="&amp;A374)-SUMIFS('생산·작업일지'!$G$4:$G$503,'생산·작업일지'!$F$4:$F$503,B374,'생산·작업일지'!$A$4:$A$503,"&lt;="&amp;A374))</f>
        <v/>
      </c>
      <c r="H374" s="12" t="n"/>
      <c r="I374" s="13" t="n"/>
      <c r="J374" s="11" t="n"/>
      <c r="K374" s="13" t="n"/>
      <c r="L374" s="13" t="n"/>
      <c r="M374" s="12" t="n"/>
      <c r="N374" s="15">
        <f>IF(B374="","",IF(COUNTIF(B$4:B374,B374)=1,MAX(N$3:N373)+1,""))</f>
        <v/>
      </c>
    </row>
    <row r="375">
      <c r="A375" s="11" t="n"/>
      <c r="B375" s="12" t="n"/>
      <c r="C375" s="13" t="n"/>
      <c r="D375" s="14" t="n"/>
      <c r="E375" s="14" t="n"/>
      <c r="F375" s="14">
        <f>IF(OR(A375="",B375=""),"",IF(COUNTIFS(A$4:A375,A375,B$4:B375,B375)&gt;1,"",SUMIFS('생산·작업일지'!$G$4:$G$503,'생산·작업일지'!$F$4:$F$503,B375,'생산·작업일지'!$A$4:$A$503,A375)))</f>
        <v/>
      </c>
      <c r="G375" s="14">
        <f>IF(OR(A375="",B375=""),"",SUMIFS($D$4:$D$503,$B$4:$B$503,B375,$A$4:$A$503,"&lt;="&amp;A375)+SUMIFS($E$4:$E$503,$B$4:$B$503,B375,$A$4:$A$503,"&lt;="&amp;A375)-SUMIFS('생산·작업일지'!$G$4:$G$503,'생산·작업일지'!$F$4:$F$503,B375,'생산·작업일지'!$A$4:$A$503,"&lt;="&amp;A375))</f>
        <v/>
      </c>
      <c r="H375" s="12" t="n"/>
      <c r="I375" s="13" t="n"/>
      <c r="J375" s="11" t="n"/>
      <c r="K375" s="13" t="n"/>
      <c r="L375" s="13" t="n"/>
      <c r="M375" s="12" t="n"/>
      <c r="N375" s="15">
        <f>IF(B375="","",IF(COUNTIF(B$4:B375,B375)=1,MAX(N$3:N374)+1,""))</f>
        <v/>
      </c>
    </row>
    <row r="376">
      <c r="A376" s="11" t="n"/>
      <c r="B376" s="12" t="n"/>
      <c r="C376" s="13" t="n"/>
      <c r="D376" s="14" t="n"/>
      <c r="E376" s="14" t="n"/>
      <c r="F376" s="14">
        <f>IF(OR(A376="",B376=""),"",IF(COUNTIFS(A$4:A376,A376,B$4:B376,B376)&gt;1,"",SUMIFS('생산·작업일지'!$G$4:$G$503,'생산·작업일지'!$F$4:$F$503,B376,'생산·작업일지'!$A$4:$A$503,A376)))</f>
        <v/>
      </c>
      <c r="G376" s="14">
        <f>IF(OR(A376="",B376=""),"",SUMIFS($D$4:$D$503,$B$4:$B$503,B376,$A$4:$A$503,"&lt;="&amp;A376)+SUMIFS($E$4:$E$503,$B$4:$B$503,B376,$A$4:$A$503,"&lt;="&amp;A376)-SUMIFS('생산·작업일지'!$G$4:$G$503,'생산·작업일지'!$F$4:$F$503,B376,'생산·작업일지'!$A$4:$A$503,"&lt;="&amp;A376))</f>
        <v/>
      </c>
      <c r="H376" s="12" t="n"/>
      <c r="I376" s="13" t="n"/>
      <c r="J376" s="11" t="n"/>
      <c r="K376" s="13" t="n"/>
      <c r="L376" s="13" t="n"/>
      <c r="M376" s="12" t="n"/>
      <c r="N376" s="15">
        <f>IF(B376="","",IF(COUNTIF(B$4:B376,B376)=1,MAX(N$3:N375)+1,""))</f>
        <v/>
      </c>
    </row>
    <row r="377">
      <c r="A377" s="11" t="n"/>
      <c r="B377" s="12" t="n"/>
      <c r="C377" s="13" t="n"/>
      <c r="D377" s="14" t="n"/>
      <c r="E377" s="14" t="n"/>
      <c r="F377" s="14">
        <f>IF(OR(A377="",B377=""),"",IF(COUNTIFS(A$4:A377,A377,B$4:B377,B377)&gt;1,"",SUMIFS('생산·작업일지'!$G$4:$G$503,'생산·작업일지'!$F$4:$F$503,B377,'생산·작업일지'!$A$4:$A$503,A377)))</f>
        <v/>
      </c>
      <c r="G377" s="14">
        <f>IF(OR(A377="",B377=""),"",SUMIFS($D$4:$D$503,$B$4:$B$503,B377,$A$4:$A$503,"&lt;="&amp;A377)+SUMIFS($E$4:$E$503,$B$4:$B$503,B377,$A$4:$A$503,"&lt;="&amp;A377)-SUMIFS('생산·작업일지'!$G$4:$G$503,'생산·작업일지'!$F$4:$F$503,B377,'생산·작업일지'!$A$4:$A$503,"&lt;="&amp;A377))</f>
        <v/>
      </c>
      <c r="H377" s="12" t="n"/>
      <c r="I377" s="13" t="n"/>
      <c r="J377" s="11" t="n"/>
      <c r="K377" s="13" t="n"/>
      <c r="L377" s="13" t="n"/>
      <c r="M377" s="12" t="n"/>
      <c r="N377" s="15">
        <f>IF(B377="","",IF(COUNTIF(B$4:B377,B377)=1,MAX(N$3:N376)+1,""))</f>
        <v/>
      </c>
    </row>
    <row r="378">
      <c r="A378" s="11" t="n"/>
      <c r="B378" s="12" t="n"/>
      <c r="C378" s="13" t="n"/>
      <c r="D378" s="14" t="n"/>
      <c r="E378" s="14" t="n"/>
      <c r="F378" s="14">
        <f>IF(OR(A378="",B378=""),"",IF(COUNTIFS(A$4:A378,A378,B$4:B378,B378)&gt;1,"",SUMIFS('생산·작업일지'!$G$4:$G$503,'생산·작업일지'!$F$4:$F$503,B378,'생산·작업일지'!$A$4:$A$503,A378)))</f>
        <v/>
      </c>
      <c r="G378" s="14">
        <f>IF(OR(A378="",B378=""),"",SUMIFS($D$4:$D$503,$B$4:$B$503,B378,$A$4:$A$503,"&lt;="&amp;A378)+SUMIFS($E$4:$E$503,$B$4:$B$503,B378,$A$4:$A$503,"&lt;="&amp;A378)-SUMIFS('생산·작업일지'!$G$4:$G$503,'생산·작업일지'!$F$4:$F$503,B378,'생산·작업일지'!$A$4:$A$503,"&lt;="&amp;A378))</f>
        <v/>
      </c>
      <c r="H378" s="12" t="n"/>
      <c r="I378" s="13" t="n"/>
      <c r="J378" s="11" t="n"/>
      <c r="K378" s="13" t="n"/>
      <c r="L378" s="13" t="n"/>
      <c r="M378" s="12" t="n"/>
      <c r="N378" s="15">
        <f>IF(B378="","",IF(COUNTIF(B$4:B378,B378)=1,MAX(N$3:N377)+1,""))</f>
        <v/>
      </c>
    </row>
    <row r="379">
      <c r="A379" s="11" t="n"/>
      <c r="B379" s="12" t="n"/>
      <c r="C379" s="13" t="n"/>
      <c r="D379" s="14" t="n"/>
      <c r="E379" s="14" t="n"/>
      <c r="F379" s="14">
        <f>IF(OR(A379="",B379=""),"",IF(COUNTIFS(A$4:A379,A379,B$4:B379,B379)&gt;1,"",SUMIFS('생산·작업일지'!$G$4:$G$503,'생산·작업일지'!$F$4:$F$503,B379,'생산·작업일지'!$A$4:$A$503,A379)))</f>
        <v/>
      </c>
      <c r="G379" s="14">
        <f>IF(OR(A379="",B379=""),"",SUMIFS($D$4:$D$503,$B$4:$B$503,B379,$A$4:$A$503,"&lt;="&amp;A379)+SUMIFS($E$4:$E$503,$B$4:$B$503,B379,$A$4:$A$503,"&lt;="&amp;A379)-SUMIFS('생산·작업일지'!$G$4:$G$503,'생산·작업일지'!$F$4:$F$503,B379,'생산·작업일지'!$A$4:$A$503,"&lt;="&amp;A379))</f>
        <v/>
      </c>
      <c r="H379" s="12" t="n"/>
      <c r="I379" s="13" t="n"/>
      <c r="J379" s="11" t="n"/>
      <c r="K379" s="13" t="n"/>
      <c r="L379" s="13" t="n"/>
      <c r="M379" s="12" t="n"/>
      <c r="N379" s="15">
        <f>IF(B379="","",IF(COUNTIF(B$4:B379,B379)=1,MAX(N$3:N378)+1,""))</f>
        <v/>
      </c>
    </row>
    <row r="380">
      <c r="A380" s="11" t="n"/>
      <c r="B380" s="12" t="n"/>
      <c r="C380" s="13" t="n"/>
      <c r="D380" s="14" t="n"/>
      <c r="E380" s="14" t="n"/>
      <c r="F380" s="14">
        <f>IF(OR(A380="",B380=""),"",IF(COUNTIFS(A$4:A380,A380,B$4:B380,B380)&gt;1,"",SUMIFS('생산·작업일지'!$G$4:$G$503,'생산·작업일지'!$F$4:$F$503,B380,'생산·작업일지'!$A$4:$A$503,A380)))</f>
        <v/>
      </c>
      <c r="G380" s="14">
        <f>IF(OR(A380="",B380=""),"",SUMIFS($D$4:$D$503,$B$4:$B$503,B380,$A$4:$A$503,"&lt;="&amp;A380)+SUMIFS($E$4:$E$503,$B$4:$B$503,B380,$A$4:$A$503,"&lt;="&amp;A380)-SUMIFS('생산·작업일지'!$G$4:$G$503,'생산·작업일지'!$F$4:$F$503,B380,'생산·작업일지'!$A$4:$A$503,"&lt;="&amp;A380))</f>
        <v/>
      </c>
      <c r="H380" s="12" t="n"/>
      <c r="I380" s="13" t="n"/>
      <c r="J380" s="11" t="n"/>
      <c r="K380" s="13" t="n"/>
      <c r="L380" s="13" t="n"/>
      <c r="M380" s="12" t="n"/>
      <c r="N380" s="15">
        <f>IF(B380="","",IF(COUNTIF(B$4:B380,B380)=1,MAX(N$3:N379)+1,""))</f>
        <v/>
      </c>
    </row>
    <row r="381">
      <c r="A381" s="11" t="n"/>
      <c r="B381" s="12" t="n"/>
      <c r="C381" s="13" t="n"/>
      <c r="D381" s="14" t="n"/>
      <c r="E381" s="14" t="n"/>
      <c r="F381" s="14">
        <f>IF(OR(A381="",B381=""),"",IF(COUNTIFS(A$4:A381,A381,B$4:B381,B381)&gt;1,"",SUMIFS('생산·작업일지'!$G$4:$G$503,'생산·작업일지'!$F$4:$F$503,B381,'생산·작업일지'!$A$4:$A$503,A381)))</f>
        <v/>
      </c>
      <c r="G381" s="14">
        <f>IF(OR(A381="",B381=""),"",SUMIFS($D$4:$D$503,$B$4:$B$503,B381,$A$4:$A$503,"&lt;="&amp;A381)+SUMIFS($E$4:$E$503,$B$4:$B$503,B381,$A$4:$A$503,"&lt;="&amp;A381)-SUMIFS('생산·작업일지'!$G$4:$G$503,'생산·작업일지'!$F$4:$F$503,B381,'생산·작업일지'!$A$4:$A$503,"&lt;="&amp;A381))</f>
        <v/>
      </c>
      <c r="H381" s="12" t="n"/>
      <c r="I381" s="13" t="n"/>
      <c r="J381" s="11" t="n"/>
      <c r="K381" s="13" t="n"/>
      <c r="L381" s="13" t="n"/>
      <c r="M381" s="12" t="n"/>
      <c r="N381" s="15">
        <f>IF(B381="","",IF(COUNTIF(B$4:B381,B381)=1,MAX(N$3:N380)+1,""))</f>
        <v/>
      </c>
    </row>
    <row r="382">
      <c r="A382" s="11" t="n"/>
      <c r="B382" s="12" t="n"/>
      <c r="C382" s="13" t="n"/>
      <c r="D382" s="14" t="n"/>
      <c r="E382" s="14" t="n"/>
      <c r="F382" s="14">
        <f>IF(OR(A382="",B382=""),"",IF(COUNTIFS(A$4:A382,A382,B$4:B382,B382)&gt;1,"",SUMIFS('생산·작업일지'!$G$4:$G$503,'생산·작업일지'!$F$4:$F$503,B382,'생산·작업일지'!$A$4:$A$503,A382)))</f>
        <v/>
      </c>
      <c r="G382" s="14">
        <f>IF(OR(A382="",B382=""),"",SUMIFS($D$4:$D$503,$B$4:$B$503,B382,$A$4:$A$503,"&lt;="&amp;A382)+SUMIFS($E$4:$E$503,$B$4:$B$503,B382,$A$4:$A$503,"&lt;="&amp;A382)-SUMIFS('생산·작업일지'!$G$4:$G$503,'생산·작업일지'!$F$4:$F$503,B382,'생산·작업일지'!$A$4:$A$503,"&lt;="&amp;A382))</f>
        <v/>
      </c>
      <c r="H382" s="12" t="n"/>
      <c r="I382" s="13" t="n"/>
      <c r="J382" s="11" t="n"/>
      <c r="K382" s="13" t="n"/>
      <c r="L382" s="13" t="n"/>
      <c r="M382" s="12" t="n"/>
      <c r="N382" s="15">
        <f>IF(B382="","",IF(COUNTIF(B$4:B382,B382)=1,MAX(N$3:N381)+1,""))</f>
        <v/>
      </c>
    </row>
    <row r="383">
      <c r="A383" s="11" t="n"/>
      <c r="B383" s="12" t="n"/>
      <c r="C383" s="13" t="n"/>
      <c r="D383" s="14" t="n"/>
      <c r="E383" s="14" t="n"/>
      <c r="F383" s="14">
        <f>IF(OR(A383="",B383=""),"",IF(COUNTIFS(A$4:A383,A383,B$4:B383,B383)&gt;1,"",SUMIFS('생산·작업일지'!$G$4:$G$503,'생산·작업일지'!$F$4:$F$503,B383,'생산·작업일지'!$A$4:$A$503,A383)))</f>
        <v/>
      </c>
      <c r="G383" s="14">
        <f>IF(OR(A383="",B383=""),"",SUMIFS($D$4:$D$503,$B$4:$B$503,B383,$A$4:$A$503,"&lt;="&amp;A383)+SUMIFS($E$4:$E$503,$B$4:$B$503,B383,$A$4:$A$503,"&lt;="&amp;A383)-SUMIFS('생산·작업일지'!$G$4:$G$503,'생산·작업일지'!$F$4:$F$503,B383,'생산·작업일지'!$A$4:$A$503,"&lt;="&amp;A383))</f>
        <v/>
      </c>
      <c r="H383" s="12" t="n"/>
      <c r="I383" s="13" t="n"/>
      <c r="J383" s="11" t="n"/>
      <c r="K383" s="13" t="n"/>
      <c r="L383" s="13" t="n"/>
      <c r="M383" s="12" t="n"/>
      <c r="N383" s="15">
        <f>IF(B383="","",IF(COUNTIF(B$4:B383,B383)=1,MAX(N$3:N382)+1,""))</f>
        <v/>
      </c>
    </row>
    <row r="384">
      <c r="A384" s="11" t="n"/>
      <c r="B384" s="12" t="n"/>
      <c r="C384" s="13" t="n"/>
      <c r="D384" s="14" t="n"/>
      <c r="E384" s="14" t="n"/>
      <c r="F384" s="14">
        <f>IF(OR(A384="",B384=""),"",IF(COUNTIFS(A$4:A384,A384,B$4:B384,B384)&gt;1,"",SUMIFS('생산·작업일지'!$G$4:$G$503,'생산·작업일지'!$F$4:$F$503,B384,'생산·작업일지'!$A$4:$A$503,A384)))</f>
        <v/>
      </c>
      <c r="G384" s="14">
        <f>IF(OR(A384="",B384=""),"",SUMIFS($D$4:$D$503,$B$4:$B$503,B384,$A$4:$A$503,"&lt;="&amp;A384)+SUMIFS($E$4:$E$503,$B$4:$B$503,B384,$A$4:$A$503,"&lt;="&amp;A384)-SUMIFS('생산·작업일지'!$G$4:$G$503,'생산·작업일지'!$F$4:$F$503,B384,'생산·작업일지'!$A$4:$A$503,"&lt;="&amp;A384))</f>
        <v/>
      </c>
      <c r="H384" s="12" t="n"/>
      <c r="I384" s="13" t="n"/>
      <c r="J384" s="11" t="n"/>
      <c r="K384" s="13" t="n"/>
      <c r="L384" s="13" t="n"/>
      <c r="M384" s="12" t="n"/>
      <c r="N384" s="15">
        <f>IF(B384="","",IF(COUNTIF(B$4:B384,B384)=1,MAX(N$3:N383)+1,""))</f>
        <v/>
      </c>
    </row>
    <row r="385">
      <c r="A385" s="11" t="n"/>
      <c r="B385" s="12" t="n"/>
      <c r="C385" s="13" t="n"/>
      <c r="D385" s="14" t="n"/>
      <c r="E385" s="14" t="n"/>
      <c r="F385" s="14">
        <f>IF(OR(A385="",B385=""),"",IF(COUNTIFS(A$4:A385,A385,B$4:B385,B385)&gt;1,"",SUMIFS('생산·작업일지'!$G$4:$G$503,'생산·작업일지'!$F$4:$F$503,B385,'생산·작업일지'!$A$4:$A$503,A385)))</f>
        <v/>
      </c>
      <c r="G385" s="14">
        <f>IF(OR(A385="",B385=""),"",SUMIFS($D$4:$D$503,$B$4:$B$503,B385,$A$4:$A$503,"&lt;="&amp;A385)+SUMIFS($E$4:$E$503,$B$4:$B$503,B385,$A$4:$A$503,"&lt;="&amp;A385)-SUMIFS('생산·작업일지'!$G$4:$G$503,'생산·작업일지'!$F$4:$F$503,B385,'생산·작업일지'!$A$4:$A$503,"&lt;="&amp;A385))</f>
        <v/>
      </c>
      <c r="H385" s="12" t="n"/>
      <c r="I385" s="13" t="n"/>
      <c r="J385" s="11" t="n"/>
      <c r="K385" s="13" t="n"/>
      <c r="L385" s="13" t="n"/>
      <c r="M385" s="12" t="n"/>
      <c r="N385" s="15">
        <f>IF(B385="","",IF(COUNTIF(B$4:B385,B385)=1,MAX(N$3:N384)+1,""))</f>
        <v/>
      </c>
    </row>
    <row r="386">
      <c r="A386" s="11" t="n"/>
      <c r="B386" s="12" t="n"/>
      <c r="C386" s="13" t="n"/>
      <c r="D386" s="14" t="n"/>
      <c r="E386" s="14" t="n"/>
      <c r="F386" s="14">
        <f>IF(OR(A386="",B386=""),"",IF(COUNTIFS(A$4:A386,A386,B$4:B386,B386)&gt;1,"",SUMIFS('생산·작업일지'!$G$4:$G$503,'생산·작업일지'!$F$4:$F$503,B386,'생산·작업일지'!$A$4:$A$503,A386)))</f>
        <v/>
      </c>
      <c r="G386" s="14">
        <f>IF(OR(A386="",B386=""),"",SUMIFS($D$4:$D$503,$B$4:$B$503,B386,$A$4:$A$503,"&lt;="&amp;A386)+SUMIFS($E$4:$E$503,$B$4:$B$503,B386,$A$4:$A$503,"&lt;="&amp;A386)-SUMIFS('생산·작업일지'!$G$4:$G$503,'생산·작업일지'!$F$4:$F$503,B386,'생산·작업일지'!$A$4:$A$503,"&lt;="&amp;A386))</f>
        <v/>
      </c>
      <c r="H386" s="12" t="n"/>
      <c r="I386" s="13" t="n"/>
      <c r="J386" s="11" t="n"/>
      <c r="K386" s="13" t="n"/>
      <c r="L386" s="13" t="n"/>
      <c r="M386" s="12" t="n"/>
      <c r="N386" s="15">
        <f>IF(B386="","",IF(COUNTIF(B$4:B386,B386)=1,MAX(N$3:N385)+1,""))</f>
        <v/>
      </c>
    </row>
    <row r="387">
      <c r="A387" s="11" t="n"/>
      <c r="B387" s="12" t="n"/>
      <c r="C387" s="13" t="n"/>
      <c r="D387" s="14" t="n"/>
      <c r="E387" s="14" t="n"/>
      <c r="F387" s="14">
        <f>IF(OR(A387="",B387=""),"",IF(COUNTIFS(A$4:A387,A387,B$4:B387,B387)&gt;1,"",SUMIFS('생산·작업일지'!$G$4:$G$503,'생산·작업일지'!$F$4:$F$503,B387,'생산·작업일지'!$A$4:$A$503,A387)))</f>
        <v/>
      </c>
      <c r="G387" s="14">
        <f>IF(OR(A387="",B387=""),"",SUMIFS($D$4:$D$503,$B$4:$B$503,B387,$A$4:$A$503,"&lt;="&amp;A387)+SUMIFS($E$4:$E$503,$B$4:$B$503,B387,$A$4:$A$503,"&lt;="&amp;A387)-SUMIFS('생산·작업일지'!$G$4:$G$503,'생산·작업일지'!$F$4:$F$503,B387,'생산·작업일지'!$A$4:$A$503,"&lt;="&amp;A387))</f>
        <v/>
      </c>
      <c r="H387" s="12" t="n"/>
      <c r="I387" s="13" t="n"/>
      <c r="J387" s="11" t="n"/>
      <c r="K387" s="13" t="n"/>
      <c r="L387" s="13" t="n"/>
      <c r="M387" s="12" t="n"/>
      <c r="N387" s="15">
        <f>IF(B387="","",IF(COUNTIF(B$4:B387,B387)=1,MAX(N$3:N386)+1,""))</f>
        <v/>
      </c>
    </row>
    <row r="388">
      <c r="A388" s="11" t="n"/>
      <c r="B388" s="12" t="n"/>
      <c r="C388" s="13" t="n"/>
      <c r="D388" s="14" t="n"/>
      <c r="E388" s="14" t="n"/>
      <c r="F388" s="14">
        <f>IF(OR(A388="",B388=""),"",IF(COUNTIFS(A$4:A388,A388,B$4:B388,B388)&gt;1,"",SUMIFS('생산·작업일지'!$G$4:$G$503,'생산·작업일지'!$F$4:$F$503,B388,'생산·작업일지'!$A$4:$A$503,A388)))</f>
        <v/>
      </c>
      <c r="G388" s="14">
        <f>IF(OR(A388="",B388=""),"",SUMIFS($D$4:$D$503,$B$4:$B$503,B388,$A$4:$A$503,"&lt;="&amp;A388)+SUMIFS($E$4:$E$503,$B$4:$B$503,B388,$A$4:$A$503,"&lt;="&amp;A388)-SUMIFS('생산·작업일지'!$G$4:$G$503,'생산·작업일지'!$F$4:$F$503,B388,'생산·작업일지'!$A$4:$A$503,"&lt;="&amp;A388))</f>
        <v/>
      </c>
      <c r="H388" s="12" t="n"/>
      <c r="I388" s="13" t="n"/>
      <c r="J388" s="11" t="n"/>
      <c r="K388" s="13" t="n"/>
      <c r="L388" s="13" t="n"/>
      <c r="M388" s="12" t="n"/>
      <c r="N388" s="15">
        <f>IF(B388="","",IF(COUNTIF(B$4:B388,B388)=1,MAX(N$3:N387)+1,""))</f>
        <v/>
      </c>
    </row>
    <row r="389">
      <c r="A389" s="11" t="n"/>
      <c r="B389" s="12" t="n"/>
      <c r="C389" s="13" t="n"/>
      <c r="D389" s="14" t="n"/>
      <c r="E389" s="14" t="n"/>
      <c r="F389" s="14">
        <f>IF(OR(A389="",B389=""),"",IF(COUNTIFS(A$4:A389,A389,B$4:B389,B389)&gt;1,"",SUMIFS('생산·작업일지'!$G$4:$G$503,'생산·작업일지'!$F$4:$F$503,B389,'생산·작업일지'!$A$4:$A$503,A389)))</f>
        <v/>
      </c>
      <c r="G389" s="14">
        <f>IF(OR(A389="",B389=""),"",SUMIFS($D$4:$D$503,$B$4:$B$503,B389,$A$4:$A$503,"&lt;="&amp;A389)+SUMIFS($E$4:$E$503,$B$4:$B$503,B389,$A$4:$A$503,"&lt;="&amp;A389)-SUMIFS('생산·작업일지'!$G$4:$G$503,'생산·작업일지'!$F$4:$F$503,B389,'생산·작업일지'!$A$4:$A$503,"&lt;="&amp;A389))</f>
        <v/>
      </c>
      <c r="H389" s="12" t="n"/>
      <c r="I389" s="13" t="n"/>
      <c r="J389" s="11" t="n"/>
      <c r="K389" s="13" t="n"/>
      <c r="L389" s="13" t="n"/>
      <c r="M389" s="12" t="n"/>
      <c r="N389" s="15">
        <f>IF(B389="","",IF(COUNTIF(B$4:B389,B389)=1,MAX(N$3:N388)+1,""))</f>
        <v/>
      </c>
    </row>
    <row r="390">
      <c r="A390" s="11" t="n"/>
      <c r="B390" s="12" t="n"/>
      <c r="C390" s="13" t="n"/>
      <c r="D390" s="14" t="n"/>
      <c r="E390" s="14" t="n"/>
      <c r="F390" s="14">
        <f>IF(OR(A390="",B390=""),"",IF(COUNTIFS(A$4:A390,A390,B$4:B390,B390)&gt;1,"",SUMIFS('생산·작업일지'!$G$4:$G$503,'생산·작업일지'!$F$4:$F$503,B390,'생산·작업일지'!$A$4:$A$503,A390)))</f>
        <v/>
      </c>
      <c r="G390" s="14">
        <f>IF(OR(A390="",B390=""),"",SUMIFS($D$4:$D$503,$B$4:$B$503,B390,$A$4:$A$503,"&lt;="&amp;A390)+SUMIFS($E$4:$E$503,$B$4:$B$503,B390,$A$4:$A$503,"&lt;="&amp;A390)-SUMIFS('생산·작업일지'!$G$4:$G$503,'생산·작업일지'!$F$4:$F$503,B390,'생산·작업일지'!$A$4:$A$503,"&lt;="&amp;A390))</f>
        <v/>
      </c>
      <c r="H390" s="12" t="n"/>
      <c r="I390" s="13" t="n"/>
      <c r="J390" s="11" t="n"/>
      <c r="K390" s="13" t="n"/>
      <c r="L390" s="13" t="n"/>
      <c r="M390" s="12" t="n"/>
      <c r="N390" s="15">
        <f>IF(B390="","",IF(COUNTIF(B$4:B390,B390)=1,MAX(N$3:N389)+1,""))</f>
        <v/>
      </c>
    </row>
    <row r="391">
      <c r="A391" s="11" t="n"/>
      <c r="B391" s="12" t="n"/>
      <c r="C391" s="13" t="n"/>
      <c r="D391" s="14" t="n"/>
      <c r="E391" s="14" t="n"/>
      <c r="F391" s="14">
        <f>IF(OR(A391="",B391=""),"",IF(COUNTIFS(A$4:A391,A391,B$4:B391,B391)&gt;1,"",SUMIFS('생산·작업일지'!$G$4:$G$503,'생산·작업일지'!$F$4:$F$503,B391,'생산·작업일지'!$A$4:$A$503,A391)))</f>
        <v/>
      </c>
      <c r="G391" s="14">
        <f>IF(OR(A391="",B391=""),"",SUMIFS($D$4:$D$503,$B$4:$B$503,B391,$A$4:$A$503,"&lt;="&amp;A391)+SUMIFS($E$4:$E$503,$B$4:$B$503,B391,$A$4:$A$503,"&lt;="&amp;A391)-SUMIFS('생산·작업일지'!$G$4:$G$503,'생산·작업일지'!$F$4:$F$503,B391,'생산·작업일지'!$A$4:$A$503,"&lt;="&amp;A391))</f>
        <v/>
      </c>
      <c r="H391" s="12" t="n"/>
      <c r="I391" s="13" t="n"/>
      <c r="J391" s="11" t="n"/>
      <c r="K391" s="13" t="n"/>
      <c r="L391" s="13" t="n"/>
      <c r="M391" s="12" t="n"/>
      <c r="N391" s="15">
        <f>IF(B391="","",IF(COUNTIF(B$4:B391,B391)=1,MAX(N$3:N390)+1,""))</f>
        <v/>
      </c>
    </row>
    <row r="392">
      <c r="A392" s="11" t="n"/>
      <c r="B392" s="12" t="n"/>
      <c r="C392" s="13" t="n"/>
      <c r="D392" s="14" t="n"/>
      <c r="E392" s="14" t="n"/>
      <c r="F392" s="14">
        <f>IF(OR(A392="",B392=""),"",IF(COUNTIFS(A$4:A392,A392,B$4:B392,B392)&gt;1,"",SUMIFS('생산·작업일지'!$G$4:$G$503,'생산·작업일지'!$F$4:$F$503,B392,'생산·작업일지'!$A$4:$A$503,A392)))</f>
        <v/>
      </c>
      <c r="G392" s="14">
        <f>IF(OR(A392="",B392=""),"",SUMIFS($D$4:$D$503,$B$4:$B$503,B392,$A$4:$A$503,"&lt;="&amp;A392)+SUMIFS($E$4:$E$503,$B$4:$B$503,B392,$A$4:$A$503,"&lt;="&amp;A392)-SUMIFS('생산·작업일지'!$G$4:$G$503,'생산·작업일지'!$F$4:$F$503,B392,'생산·작업일지'!$A$4:$A$503,"&lt;="&amp;A392))</f>
        <v/>
      </c>
      <c r="H392" s="12" t="n"/>
      <c r="I392" s="13" t="n"/>
      <c r="J392" s="11" t="n"/>
      <c r="K392" s="13" t="n"/>
      <c r="L392" s="13" t="n"/>
      <c r="M392" s="12" t="n"/>
      <c r="N392" s="15">
        <f>IF(B392="","",IF(COUNTIF(B$4:B392,B392)=1,MAX(N$3:N391)+1,""))</f>
        <v/>
      </c>
    </row>
    <row r="393">
      <c r="A393" s="11" t="n"/>
      <c r="B393" s="12" t="n"/>
      <c r="C393" s="13" t="n"/>
      <c r="D393" s="14" t="n"/>
      <c r="E393" s="14" t="n"/>
      <c r="F393" s="14">
        <f>IF(OR(A393="",B393=""),"",IF(COUNTIFS(A$4:A393,A393,B$4:B393,B393)&gt;1,"",SUMIFS('생산·작업일지'!$G$4:$G$503,'생산·작업일지'!$F$4:$F$503,B393,'생산·작업일지'!$A$4:$A$503,A393)))</f>
        <v/>
      </c>
      <c r="G393" s="14">
        <f>IF(OR(A393="",B393=""),"",SUMIFS($D$4:$D$503,$B$4:$B$503,B393,$A$4:$A$503,"&lt;="&amp;A393)+SUMIFS($E$4:$E$503,$B$4:$B$503,B393,$A$4:$A$503,"&lt;="&amp;A393)-SUMIFS('생산·작업일지'!$G$4:$G$503,'생산·작업일지'!$F$4:$F$503,B393,'생산·작업일지'!$A$4:$A$503,"&lt;="&amp;A393))</f>
        <v/>
      </c>
      <c r="H393" s="12" t="n"/>
      <c r="I393" s="13" t="n"/>
      <c r="J393" s="11" t="n"/>
      <c r="K393" s="13" t="n"/>
      <c r="L393" s="13" t="n"/>
      <c r="M393" s="12" t="n"/>
      <c r="N393" s="15">
        <f>IF(B393="","",IF(COUNTIF(B$4:B393,B393)=1,MAX(N$3:N392)+1,""))</f>
        <v/>
      </c>
    </row>
    <row r="394">
      <c r="A394" s="11" t="n"/>
      <c r="B394" s="12" t="n"/>
      <c r="C394" s="13" t="n"/>
      <c r="D394" s="14" t="n"/>
      <c r="E394" s="14" t="n"/>
      <c r="F394" s="14">
        <f>IF(OR(A394="",B394=""),"",IF(COUNTIFS(A$4:A394,A394,B$4:B394,B394)&gt;1,"",SUMIFS('생산·작업일지'!$G$4:$G$503,'생산·작업일지'!$F$4:$F$503,B394,'생산·작업일지'!$A$4:$A$503,A394)))</f>
        <v/>
      </c>
      <c r="G394" s="14">
        <f>IF(OR(A394="",B394=""),"",SUMIFS($D$4:$D$503,$B$4:$B$503,B394,$A$4:$A$503,"&lt;="&amp;A394)+SUMIFS($E$4:$E$503,$B$4:$B$503,B394,$A$4:$A$503,"&lt;="&amp;A394)-SUMIFS('생산·작업일지'!$G$4:$G$503,'생산·작업일지'!$F$4:$F$503,B394,'생산·작업일지'!$A$4:$A$503,"&lt;="&amp;A394))</f>
        <v/>
      </c>
      <c r="H394" s="12" t="n"/>
      <c r="I394" s="13" t="n"/>
      <c r="J394" s="11" t="n"/>
      <c r="K394" s="13" t="n"/>
      <c r="L394" s="13" t="n"/>
      <c r="M394" s="12" t="n"/>
      <c r="N394" s="15">
        <f>IF(B394="","",IF(COUNTIF(B$4:B394,B394)=1,MAX(N$3:N393)+1,""))</f>
        <v/>
      </c>
    </row>
    <row r="395">
      <c r="A395" s="11" t="n"/>
      <c r="B395" s="12" t="n"/>
      <c r="C395" s="13" t="n"/>
      <c r="D395" s="14" t="n"/>
      <c r="E395" s="14" t="n"/>
      <c r="F395" s="14">
        <f>IF(OR(A395="",B395=""),"",IF(COUNTIFS(A$4:A395,A395,B$4:B395,B395)&gt;1,"",SUMIFS('생산·작업일지'!$G$4:$G$503,'생산·작업일지'!$F$4:$F$503,B395,'생산·작업일지'!$A$4:$A$503,A395)))</f>
        <v/>
      </c>
      <c r="G395" s="14">
        <f>IF(OR(A395="",B395=""),"",SUMIFS($D$4:$D$503,$B$4:$B$503,B395,$A$4:$A$503,"&lt;="&amp;A395)+SUMIFS($E$4:$E$503,$B$4:$B$503,B395,$A$4:$A$503,"&lt;="&amp;A395)-SUMIFS('생산·작업일지'!$G$4:$G$503,'생산·작업일지'!$F$4:$F$503,B395,'생산·작업일지'!$A$4:$A$503,"&lt;="&amp;A395))</f>
        <v/>
      </c>
      <c r="H395" s="12" t="n"/>
      <c r="I395" s="13" t="n"/>
      <c r="J395" s="11" t="n"/>
      <c r="K395" s="13" t="n"/>
      <c r="L395" s="13" t="n"/>
      <c r="M395" s="12" t="n"/>
      <c r="N395" s="15">
        <f>IF(B395="","",IF(COUNTIF(B$4:B395,B395)=1,MAX(N$3:N394)+1,""))</f>
        <v/>
      </c>
    </row>
    <row r="396">
      <c r="A396" s="11" t="n"/>
      <c r="B396" s="12" t="n"/>
      <c r="C396" s="13" t="n"/>
      <c r="D396" s="14" t="n"/>
      <c r="E396" s="14" t="n"/>
      <c r="F396" s="14">
        <f>IF(OR(A396="",B396=""),"",IF(COUNTIFS(A$4:A396,A396,B$4:B396,B396)&gt;1,"",SUMIFS('생산·작업일지'!$G$4:$G$503,'생산·작업일지'!$F$4:$F$503,B396,'생산·작업일지'!$A$4:$A$503,A396)))</f>
        <v/>
      </c>
      <c r="G396" s="14">
        <f>IF(OR(A396="",B396=""),"",SUMIFS($D$4:$D$503,$B$4:$B$503,B396,$A$4:$A$503,"&lt;="&amp;A396)+SUMIFS($E$4:$E$503,$B$4:$B$503,B396,$A$4:$A$503,"&lt;="&amp;A396)-SUMIFS('생산·작업일지'!$G$4:$G$503,'생산·작업일지'!$F$4:$F$503,B396,'생산·작업일지'!$A$4:$A$503,"&lt;="&amp;A396))</f>
        <v/>
      </c>
      <c r="H396" s="12" t="n"/>
      <c r="I396" s="13" t="n"/>
      <c r="J396" s="11" t="n"/>
      <c r="K396" s="13" t="n"/>
      <c r="L396" s="13" t="n"/>
      <c r="M396" s="12" t="n"/>
      <c r="N396" s="15">
        <f>IF(B396="","",IF(COUNTIF(B$4:B396,B396)=1,MAX(N$3:N395)+1,""))</f>
        <v/>
      </c>
    </row>
    <row r="397">
      <c r="A397" s="11" t="n"/>
      <c r="B397" s="12" t="n"/>
      <c r="C397" s="13" t="n"/>
      <c r="D397" s="14" t="n"/>
      <c r="E397" s="14" t="n"/>
      <c r="F397" s="14">
        <f>IF(OR(A397="",B397=""),"",IF(COUNTIFS(A$4:A397,A397,B$4:B397,B397)&gt;1,"",SUMIFS('생산·작업일지'!$G$4:$G$503,'생산·작업일지'!$F$4:$F$503,B397,'생산·작업일지'!$A$4:$A$503,A397)))</f>
        <v/>
      </c>
      <c r="G397" s="14">
        <f>IF(OR(A397="",B397=""),"",SUMIFS($D$4:$D$503,$B$4:$B$503,B397,$A$4:$A$503,"&lt;="&amp;A397)+SUMIFS($E$4:$E$503,$B$4:$B$503,B397,$A$4:$A$503,"&lt;="&amp;A397)-SUMIFS('생산·작업일지'!$G$4:$G$503,'생산·작업일지'!$F$4:$F$503,B397,'생산·작업일지'!$A$4:$A$503,"&lt;="&amp;A397))</f>
        <v/>
      </c>
      <c r="H397" s="12" t="n"/>
      <c r="I397" s="13" t="n"/>
      <c r="J397" s="11" t="n"/>
      <c r="K397" s="13" t="n"/>
      <c r="L397" s="13" t="n"/>
      <c r="M397" s="12" t="n"/>
      <c r="N397" s="15">
        <f>IF(B397="","",IF(COUNTIF(B$4:B397,B397)=1,MAX(N$3:N396)+1,""))</f>
        <v/>
      </c>
    </row>
    <row r="398">
      <c r="A398" s="11" t="n"/>
      <c r="B398" s="12" t="n"/>
      <c r="C398" s="13" t="n"/>
      <c r="D398" s="14" t="n"/>
      <c r="E398" s="14" t="n"/>
      <c r="F398" s="14">
        <f>IF(OR(A398="",B398=""),"",IF(COUNTIFS(A$4:A398,A398,B$4:B398,B398)&gt;1,"",SUMIFS('생산·작업일지'!$G$4:$G$503,'생산·작업일지'!$F$4:$F$503,B398,'생산·작업일지'!$A$4:$A$503,A398)))</f>
        <v/>
      </c>
      <c r="G398" s="14">
        <f>IF(OR(A398="",B398=""),"",SUMIFS($D$4:$D$503,$B$4:$B$503,B398,$A$4:$A$503,"&lt;="&amp;A398)+SUMIFS($E$4:$E$503,$B$4:$B$503,B398,$A$4:$A$503,"&lt;="&amp;A398)-SUMIFS('생산·작업일지'!$G$4:$G$503,'생산·작업일지'!$F$4:$F$503,B398,'생산·작업일지'!$A$4:$A$503,"&lt;="&amp;A398))</f>
        <v/>
      </c>
      <c r="H398" s="12" t="n"/>
      <c r="I398" s="13" t="n"/>
      <c r="J398" s="11" t="n"/>
      <c r="K398" s="13" t="n"/>
      <c r="L398" s="13" t="n"/>
      <c r="M398" s="12" t="n"/>
      <c r="N398" s="15">
        <f>IF(B398="","",IF(COUNTIF(B$4:B398,B398)=1,MAX(N$3:N397)+1,""))</f>
        <v/>
      </c>
    </row>
    <row r="399">
      <c r="A399" s="11" t="n"/>
      <c r="B399" s="12" t="n"/>
      <c r="C399" s="13" t="n"/>
      <c r="D399" s="14" t="n"/>
      <c r="E399" s="14" t="n"/>
      <c r="F399" s="14">
        <f>IF(OR(A399="",B399=""),"",IF(COUNTIFS(A$4:A399,A399,B$4:B399,B399)&gt;1,"",SUMIFS('생산·작업일지'!$G$4:$G$503,'생산·작업일지'!$F$4:$F$503,B399,'생산·작업일지'!$A$4:$A$503,A399)))</f>
        <v/>
      </c>
      <c r="G399" s="14">
        <f>IF(OR(A399="",B399=""),"",SUMIFS($D$4:$D$503,$B$4:$B$503,B399,$A$4:$A$503,"&lt;="&amp;A399)+SUMIFS($E$4:$E$503,$B$4:$B$503,B399,$A$4:$A$503,"&lt;="&amp;A399)-SUMIFS('생산·작업일지'!$G$4:$G$503,'생산·작업일지'!$F$4:$F$503,B399,'생산·작업일지'!$A$4:$A$503,"&lt;="&amp;A399))</f>
        <v/>
      </c>
      <c r="H399" s="12" t="n"/>
      <c r="I399" s="13" t="n"/>
      <c r="J399" s="11" t="n"/>
      <c r="K399" s="13" t="n"/>
      <c r="L399" s="13" t="n"/>
      <c r="M399" s="12" t="n"/>
      <c r="N399" s="15">
        <f>IF(B399="","",IF(COUNTIF(B$4:B399,B399)=1,MAX(N$3:N398)+1,""))</f>
        <v/>
      </c>
    </row>
    <row r="400">
      <c r="A400" s="11" t="n"/>
      <c r="B400" s="12" t="n"/>
      <c r="C400" s="13" t="n"/>
      <c r="D400" s="14" t="n"/>
      <c r="E400" s="14" t="n"/>
      <c r="F400" s="14">
        <f>IF(OR(A400="",B400=""),"",IF(COUNTIFS(A$4:A400,A400,B$4:B400,B400)&gt;1,"",SUMIFS('생산·작업일지'!$G$4:$G$503,'생산·작업일지'!$F$4:$F$503,B400,'생산·작업일지'!$A$4:$A$503,A400)))</f>
        <v/>
      </c>
      <c r="G400" s="14">
        <f>IF(OR(A400="",B400=""),"",SUMIFS($D$4:$D$503,$B$4:$B$503,B400,$A$4:$A$503,"&lt;="&amp;A400)+SUMIFS($E$4:$E$503,$B$4:$B$503,B400,$A$4:$A$503,"&lt;="&amp;A400)-SUMIFS('생산·작업일지'!$G$4:$G$503,'생산·작업일지'!$F$4:$F$503,B400,'생산·작업일지'!$A$4:$A$503,"&lt;="&amp;A400))</f>
        <v/>
      </c>
      <c r="H400" s="12" t="n"/>
      <c r="I400" s="13" t="n"/>
      <c r="J400" s="11" t="n"/>
      <c r="K400" s="13" t="n"/>
      <c r="L400" s="13" t="n"/>
      <c r="M400" s="12" t="n"/>
      <c r="N400" s="15">
        <f>IF(B400="","",IF(COUNTIF(B$4:B400,B400)=1,MAX(N$3:N399)+1,""))</f>
        <v/>
      </c>
    </row>
    <row r="401">
      <c r="A401" s="11" t="n"/>
      <c r="B401" s="12" t="n"/>
      <c r="C401" s="13" t="n"/>
      <c r="D401" s="14" t="n"/>
      <c r="E401" s="14" t="n"/>
      <c r="F401" s="14">
        <f>IF(OR(A401="",B401=""),"",IF(COUNTIFS(A$4:A401,A401,B$4:B401,B401)&gt;1,"",SUMIFS('생산·작업일지'!$G$4:$G$503,'생산·작업일지'!$F$4:$F$503,B401,'생산·작업일지'!$A$4:$A$503,A401)))</f>
        <v/>
      </c>
      <c r="G401" s="14">
        <f>IF(OR(A401="",B401=""),"",SUMIFS($D$4:$D$503,$B$4:$B$503,B401,$A$4:$A$503,"&lt;="&amp;A401)+SUMIFS($E$4:$E$503,$B$4:$B$503,B401,$A$4:$A$503,"&lt;="&amp;A401)-SUMIFS('생산·작업일지'!$G$4:$G$503,'생산·작업일지'!$F$4:$F$503,B401,'생산·작업일지'!$A$4:$A$503,"&lt;="&amp;A401))</f>
        <v/>
      </c>
      <c r="H401" s="12" t="n"/>
      <c r="I401" s="13" t="n"/>
      <c r="J401" s="11" t="n"/>
      <c r="K401" s="13" t="n"/>
      <c r="L401" s="13" t="n"/>
      <c r="M401" s="12" t="n"/>
      <c r="N401" s="15">
        <f>IF(B401="","",IF(COUNTIF(B$4:B401,B401)=1,MAX(N$3:N400)+1,""))</f>
        <v/>
      </c>
    </row>
    <row r="402">
      <c r="A402" s="11" t="n"/>
      <c r="B402" s="12" t="n"/>
      <c r="C402" s="13" t="n"/>
      <c r="D402" s="14" t="n"/>
      <c r="E402" s="14" t="n"/>
      <c r="F402" s="14">
        <f>IF(OR(A402="",B402=""),"",IF(COUNTIFS(A$4:A402,A402,B$4:B402,B402)&gt;1,"",SUMIFS('생산·작업일지'!$G$4:$G$503,'생산·작업일지'!$F$4:$F$503,B402,'생산·작업일지'!$A$4:$A$503,A402)))</f>
        <v/>
      </c>
      <c r="G402" s="14">
        <f>IF(OR(A402="",B402=""),"",SUMIFS($D$4:$D$503,$B$4:$B$503,B402,$A$4:$A$503,"&lt;="&amp;A402)+SUMIFS($E$4:$E$503,$B$4:$B$503,B402,$A$4:$A$503,"&lt;="&amp;A402)-SUMIFS('생산·작업일지'!$G$4:$G$503,'생산·작업일지'!$F$4:$F$503,B402,'생산·작업일지'!$A$4:$A$503,"&lt;="&amp;A402))</f>
        <v/>
      </c>
      <c r="H402" s="12" t="n"/>
      <c r="I402" s="13" t="n"/>
      <c r="J402" s="11" t="n"/>
      <c r="K402" s="13" t="n"/>
      <c r="L402" s="13" t="n"/>
      <c r="M402" s="12" t="n"/>
      <c r="N402" s="15">
        <f>IF(B402="","",IF(COUNTIF(B$4:B402,B402)=1,MAX(N$3:N401)+1,""))</f>
        <v/>
      </c>
    </row>
    <row r="403">
      <c r="A403" s="11" t="n"/>
      <c r="B403" s="12" t="n"/>
      <c r="C403" s="13" t="n"/>
      <c r="D403" s="14" t="n"/>
      <c r="E403" s="14" t="n"/>
      <c r="F403" s="14">
        <f>IF(OR(A403="",B403=""),"",IF(COUNTIFS(A$4:A403,A403,B$4:B403,B403)&gt;1,"",SUMIFS('생산·작업일지'!$G$4:$G$503,'생산·작업일지'!$F$4:$F$503,B403,'생산·작업일지'!$A$4:$A$503,A403)))</f>
        <v/>
      </c>
      <c r="G403" s="14">
        <f>IF(OR(A403="",B403=""),"",SUMIFS($D$4:$D$503,$B$4:$B$503,B403,$A$4:$A$503,"&lt;="&amp;A403)+SUMIFS($E$4:$E$503,$B$4:$B$503,B403,$A$4:$A$503,"&lt;="&amp;A403)-SUMIFS('생산·작업일지'!$G$4:$G$503,'생산·작업일지'!$F$4:$F$503,B403,'생산·작업일지'!$A$4:$A$503,"&lt;="&amp;A403))</f>
        <v/>
      </c>
      <c r="H403" s="12" t="n"/>
      <c r="I403" s="13" t="n"/>
      <c r="J403" s="11" t="n"/>
      <c r="K403" s="13" t="n"/>
      <c r="L403" s="13" t="n"/>
      <c r="M403" s="12" t="n"/>
      <c r="N403" s="15">
        <f>IF(B403="","",IF(COUNTIF(B$4:B403,B403)=1,MAX(N$3:N402)+1,""))</f>
        <v/>
      </c>
    </row>
    <row r="404">
      <c r="A404" s="11" t="n"/>
      <c r="B404" s="12" t="n"/>
      <c r="C404" s="13" t="n"/>
      <c r="D404" s="14" t="n"/>
      <c r="E404" s="14" t="n"/>
      <c r="F404" s="14">
        <f>IF(OR(A404="",B404=""),"",IF(COUNTIFS(A$4:A404,A404,B$4:B404,B404)&gt;1,"",SUMIFS('생산·작업일지'!$G$4:$G$503,'생산·작업일지'!$F$4:$F$503,B404,'생산·작업일지'!$A$4:$A$503,A404)))</f>
        <v/>
      </c>
      <c r="G404" s="14">
        <f>IF(OR(A404="",B404=""),"",SUMIFS($D$4:$D$503,$B$4:$B$503,B404,$A$4:$A$503,"&lt;="&amp;A404)+SUMIFS($E$4:$E$503,$B$4:$B$503,B404,$A$4:$A$503,"&lt;="&amp;A404)-SUMIFS('생산·작업일지'!$G$4:$G$503,'생산·작업일지'!$F$4:$F$503,B404,'생산·작업일지'!$A$4:$A$503,"&lt;="&amp;A404))</f>
        <v/>
      </c>
      <c r="H404" s="12" t="n"/>
      <c r="I404" s="13" t="n"/>
      <c r="J404" s="11" t="n"/>
      <c r="K404" s="13" t="n"/>
      <c r="L404" s="13" t="n"/>
      <c r="M404" s="12" t="n"/>
      <c r="N404" s="15">
        <f>IF(B404="","",IF(COUNTIF(B$4:B404,B404)=1,MAX(N$3:N403)+1,""))</f>
        <v/>
      </c>
    </row>
    <row r="405">
      <c r="A405" s="11" t="n"/>
      <c r="B405" s="12" t="n"/>
      <c r="C405" s="13" t="n"/>
      <c r="D405" s="14" t="n"/>
      <c r="E405" s="14" t="n"/>
      <c r="F405" s="14">
        <f>IF(OR(A405="",B405=""),"",IF(COUNTIFS(A$4:A405,A405,B$4:B405,B405)&gt;1,"",SUMIFS('생산·작업일지'!$G$4:$G$503,'생산·작업일지'!$F$4:$F$503,B405,'생산·작업일지'!$A$4:$A$503,A405)))</f>
        <v/>
      </c>
      <c r="G405" s="14">
        <f>IF(OR(A405="",B405=""),"",SUMIFS($D$4:$D$503,$B$4:$B$503,B405,$A$4:$A$503,"&lt;="&amp;A405)+SUMIFS($E$4:$E$503,$B$4:$B$503,B405,$A$4:$A$503,"&lt;="&amp;A405)-SUMIFS('생산·작업일지'!$G$4:$G$503,'생산·작업일지'!$F$4:$F$503,B405,'생산·작업일지'!$A$4:$A$503,"&lt;="&amp;A405))</f>
        <v/>
      </c>
      <c r="H405" s="12" t="n"/>
      <c r="I405" s="13" t="n"/>
      <c r="J405" s="11" t="n"/>
      <c r="K405" s="13" t="n"/>
      <c r="L405" s="13" t="n"/>
      <c r="M405" s="12" t="n"/>
      <c r="N405" s="15">
        <f>IF(B405="","",IF(COUNTIF(B$4:B405,B405)=1,MAX(N$3:N404)+1,""))</f>
        <v/>
      </c>
    </row>
    <row r="406">
      <c r="A406" s="11" t="n"/>
      <c r="B406" s="12" t="n"/>
      <c r="C406" s="13" t="n"/>
      <c r="D406" s="14" t="n"/>
      <c r="E406" s="14" t="n"/>
      <c r="F406" s="14">
        <f>IF(OR(A406="",B406=""),"",IF(COUNTIFS(A$4:A406,A406,B$4:B406,B406)&gt;1,"",SUMIFS('생산·작업일지'!$G$4:$G$503,'생산·작업일지'!$F$4:$F$503,B406,'생산·작업일지'!$A$4:$A$503,A406)))</f>
        <v/>
      </c>
      <c r="G406" s="14">
        <f>IF(OR(A406="",B406=""),"",SUMIFS($D$4:$D$503,$B$4:$B$503,B406,$A$4:$A$503,"&lt;="&amp;A406)+SUMIFS($E$4:$E$503,$B$4:$B$503,B406,$A$4:$A$503,"&lt;="&amp;A406)-SUMIFS('생산·작업일지'!$G$4:$G$503,'생산·작업일지'!$F$4:$F$503,B406,'생산·작업일지'!$A$4:$A$503,"&lt;="&amp;A406))</f>
        <v/>
      </c>
      <c r="H406" s="12" t="n"/>
      <c r="I406" s="13" t="n"/>
      <c r="J406" s="11" t="n"/>
      <c r="K406" s="13" t="n"/>
      <c r="L406" s="13" t="n"/>
      <c r="M406" s="12" t="n"/>
      <c r="N406" s="15">
        <f>IF(B406="","",IF(COUNTIF(B$4:B406,B406)=1,MAX(N$3:N405)+1,""))</f>
        <v/>
      </c>
    </row>
    <row r="407">
      <c r="A407" s="11" t="n"/>
      <c r="B407" s="12" t="n"/>
      <c r="C407" s="13" t="n"/>
      <c r="D407" s="14" t="n"/>
      <c r="E407" s="14" t="n"/>
      <c r="F407" s="14">
        <f>IF(OR(A407="",B407=""),"",IF(COUNTIFS(A$4:A407,A407,B$4:B407,B407)&gt;1,"",SUMIFS('생산·작업일지'!$G$4:$G$503,'생산·작업일지'!$F$4:$F$503,B407,'생산·작업일지'!$A$4:$A$503,A407)))</f>
        <v/>
      </c>
      <c r="G407" s="14">
        <f>IF(OR(A407="",B407=""),"",SUMIFS($D$4:$D$503,$B$4:$B$503,B407,$A$4:$A$503,"&lt;="&amp;A407)+SUMIFS($E$4:$E$503,$B$4:$B$503,B407,$A$4:$A$503,"&lt;="&amp;A407)-SUMIFS('생산·작업일지'!$G$4:$G$503,'생산·작업일지'!$F$4:$F$503,B407,'생산·작업일지'!$A$4:$A$503,"&lt;="&amp;A407))</f>
        <v/>
      </c>
      <c r="H407" s="12" t="n"/>
      <c r="I407" s="13" t="n"/>
      <c r="J407" s="11" t="n"/>
      <c r="K407" s="13" t="n"/>
      <c r="L407" s="13" t="n"/>
      <c r="M407" s="12" t="n"/>
      <c r="N407" s="15">
        <f>IF(B407="","",IF(COUNTIF(B$4:B407,B407)=1,MAX(N$3:N406)+1,""))</f>
        <v/>
      </c>
    </row>
    <row r="408">
      <c r="A408" s="11" t="n"/>
      <c r="B408" s="12" t="n"/>
      <c r="C408" s="13" t="n"/>
      <c r="D408" s="14" t="n"/>
      <c r="E408" s="14" t="n"/>
      <c r="F408" s="14">
        <f>IF(OR(A408="",B408=""),"",IF(COUNTIFS(A$4:A408,A408,B$4:B408,B408)&gt;1,"",SUMIFS('생산·작업일지'!$G$4:$G$503,'생산·작업일지'!$F$4:$F$503,B408,'생산·작업일지'!$A$4:$A$503,A408)))</f>
        <v/>
      </c>
      <c r="G408" s="14">
        <f>IF(OR(A408="",B408=""),"",SUMIFS($D$4:$D$503,$B$4:$B$503,B408,$A$4:$A$503,"&lt;="&amp;A408)+SUMIFS($E$4:$E$503,$B$4:$B$503,B408,$A$4:$A$503,"&lt;="&amp;A408)-SUMIFS('생산·작업일지'!$G$4:$G$503,'생산·작업일지'!$F$4:$F$503,B408,'생산·작업일지'!$A$4:$A$503,"&lt;="&amp;A408))</f>
        <v/>
      </c>
      <c r="H408" s="12" t="n"/>
      <c r="I408" s="13" t="n"/>
      <c r="J408" s="11" t="n"/>
      <c r="K408" s="13" t="n"/>
      <c r="L408" s="13" t="n"/>
      <c r="M408" s="12" t="n"/>
      <c r="N408" s="15">
        <f>IF(B408="","",IF(COUNTIF(B$4:B408,B408)=1,MAX(N$3:N407)+1,""))</f>
        <v/>
      </c>
    </row>
    <row r="409">
      <c r="A409" s="11" t="n"/>
      <c r="B409" s="12" t="n"/>
      <c r="C409" s="13" t="n"/>
      <c r="D409" s="14" t="n"/>
      <c r="E409" s="14" t="n"/>
      <c r="F409" s="14">
        <f>IF(OR(A409="",B409=""),"",IF(COUNTIFS(A$4:A409,A409,B$4:B409,B409)&gt;1,"",SUMIFS('생산·작업일지'!$G$4:$G$503,'생산·작업일지'!$F$4:$F$503,B409,'생산·작업일지'!$A$4:$A$503,A409)))</f>
        <v/>
      </c>
      <c r="G409" s="14">
        <f>IF(OR(A409="",B409=""),"",SUMIFS($D$4:$D$503,$B$4:$B$503,B409,$A$4:$A$503,"&lt;="&amp;A409)+SUMIFS($E$4:$E$503,$B$4:$B$503,B409,$A$4:$A$503,"&lt;="&amp;A409)-SUMIFS('생산·작업일지'!$G$4:$G$503,'생산·작업일지'!$F$4:$F$503,B409,'생산·작업일지'!$A$4:$A$503,"&lt;="&amp;A409))</f>
        <v/>
      </c>
      <c r="H409" s="12" t="n"/>
      <c r="I409" s="13" t="n"/>
      <c r="J409" s="11" t="n"/>
      <c r="K409" s="13" t="n"/>
      <c r="L409" s="13" t="n"/>
      <c r="M409" s="12" t="n"/>
      <c r="N409" s="15">
        <f>IF(B409="","",IF(COUNTIF(B$4:B409,B409)=1,MAX(N$3:N408)+1,""))</f>
        <v/>
      </c>
    </row>
    <row r="410">
      <c r="A410" s="11" t="n"/>
      <c r="B410" s="12" t="n"/>
      <c r="C410" s="13" t="n"/>
      <c r="D410" s="14" t="n"/>
      <c r="E410" s="14" t="n"/>
      <c r="F410" s="14">
        <f>IF(OR(A410="",B410=""),"",IF(COUNTIFS(A$4:A410,A410,B$4:B410,B410)&gt;1,"",SUMIFS('생산·작업일지'!$G$4:$G$503,'생산·작업일지'!$F$4:$F$503,B410,'생산·작업일지'!$A$4:$A$503,A410)))</f>
        <v/>
      </c>
      <c r="G410" s="14">
        <f>IF(OR(A410="",B410=""),"",SUMIFS($D$4:$D$503,$B$4:$B$503,B410,$A$4:$A$503,"&lt;="&amp;A410)+SUMIFS($E$4:$E$503,$B$4:$B$503,B410,$A$4:$A$503,"&lt;="&amp;A410)-SUMIFS('생산·작업일지'!$G$4:$G$503,'생산·작업일지'!$F$4:$F$503,B410,'생산·작업일지'!$A$4:$A$503,"&lt;="&amp;A410))</f>
        <v/>
      </c>
      <c r="H410" s="12" t="n"/>
      <c r="I410" s="13" t="n"/>
      <c r="J410" s="11" t="n"/>
      <c r="K410" s="13" t="n"/>
      <c r="L410" s="13" t="n"/>
      <c r="M410" s="12" t="n"/>
      <c r="N410" s="15">
        <f>IF(B410="","",IF(COUNTIF(B$4:B410,B410)=1,MAX(N$3:N409)+1,""))</f>
        <v/>
      </c>
    </row>
    <row r="411">
      <c r="A411" s="11" t="n"/>
      <c r="B411" s="12" t="n"/>
      <c r="C411" s="13" t="n"/>
      <c r="D411" s="14" t="n"/>
      <c r="E411" s="14" t="n"/>
      <c r="F411" s="14">
        <f>IF(OR(A411="",B411=""),"",IF(COUNTIFS(A$4:A411,A411,B$4:B411,B411)&gt;1,"",SUMIFS('생산·작업일지'!$G$4:$G$503,'생산·작업일지'!$F$4:$F$503,B411,'생산·작업일지'!$A$4:$A$503,A411)))</f>
        <v/>
      </c>
      <c r="G411" s="14">
        <f>IF(OR(A411="",B411=""),"",SUMIFS($D$4:$D$503,$B$4:$B$503,B411,$A$4:$A$503,"&lt;="&amp;A411)+SUMIFS($E$4:$E$503,$B$4:$B$503,B411,$A$4:$A$503,"&lt;="&amp;A411)-SUMIFS('생산·작업일지'!$G$4:$G$503,'생산·작업일지'!$F$4:$F$503,B411,'생산·작업일지'!$A$4:$A$503,"&lt;="&amp;A411))</f>
        <v/>
      </c>
      <c r="H411" s="12" t="n"/>
      <c r="I411" s="13" t="n"/>
      <c r="J411" s="11" t="n"/>
      <c r="K411" s="13" t="n"/>
      <c r="L411" s="13" t="n"/>
      <c r="M411" s="12" t="n"/>
      <c r="N411" s="15">
        <f>IF(B411="","",IF(COUNTIF(B$4:B411,B411)=1,MAX(N$3:N410)+1,""))</f>
        <v/>
      </c>
    </row>
    <row r="412">
      <c r="A412" s="11" t="n"/>
      <c r="B412" s="12" t="n"/>
      <c r="C412" s="13" t="n"/>
      <c r="D412" s="14" t="n"/>
      <c r="E412" s="14" t="n"/>
      <c r="F412" s="14">
        <f>IF(OR(A412="",B412=""),"",IF(COUNTIFS(A$4:A412,A412,B$4:B412,B412)&gt;1,"",SUMIFS('생산·작업일지'!$G$4:$G$503,'생산·작업일지'!$F$4:$F$503,B412,'생산·작업일지'!$A$4:$A$503,A412)))</f>
        <v/>
      </c>
      <c r="G412" s="14">
        <f>IF(OR(A412="",B412=""),"",SUMIFS($D$4:$D$503,$B$4:$B$503,B412,$A$4:$A$503,"&lt;="&amp;A412)+SUMIFS($E$4:$E$503,$B$4:$B$503,B412,$A$4:$A$503,"&lt;="&amp;A412)-SUMIFS('생산·작업일지'!$G$4:$G$503,'생산·작업일지'!$F$4:$F$503,B412,'생산·작업일지'!$A$4:$A$503,"&lt;="&amp;A412))</f>
        <v/>
      </c>
      <c r="H412" s="12" t="n"/>
      <c r="I412" s="13" t="n"/>
      <c r="J412" s="11" t="n"/>
      <c r="K412" s="13" t="n"/>
      <c r="L412" s="13" t="n"/>
      <c r="M412" s="12" t="n"/>
      <c r="N412" s="15">
        <f>IF(B412="","",IF(COUNTIF(B$4:B412,B412)=1,MAX(N$3:N411)+1,""))</f>
        <v/>
      </c>
    </row>
    <row r="413">
      <c r="A413" s="11" t="n"/>
      <c r="B413" s="12" t="n"/>
      <c r="C413" s="13" t="n"/>
      <c r="D413" s="14" t="n"/>
      <c r="E413" s="14" t="n"/>
      <c r="F413" s="14">
        <f>IF(OR(A413="",B413=""),"",IF(COUNTIFS(A$4:A413,A413,B$4:B413,B413)&gt;1,"",SUMIFS('생산·작업일지'!$G$4:$G$503,'생산·작업일지'!$F$4:$F$503,B413,'생산·작업일지'!$A$4:$A$503,A413)))</f>
        <v/>
      </c>
      <c r="G413" s="14">
        <f>IF(OR(A413="",B413=""),"",SUMIFS($D$4:$D$503,$B$4:$B$503,B413,$A$4:$A$503,"&lt;="&amp;A413)+SUMIFS($E$4:$E$503,$B$4:$B$503,B413,$A$4:$A$503,"&lt;="&amp;A413)-SUMIFS('생산·작업일지'!$G$4:$G$503,'생산·작업일지'!$F$4:$F$503,B413,'생산·작업일지'!$A$4:$A$503,"&lt;="&amp;A413))</f>
        <v/>
      </c>
      <c r="H413" s="12" t="n"/>
      <c r="I413" s="13" t="n"/>
      <c r="J413" s="11" t="n"/>
      <c r="K413" s="13" t="n"/>
      <c r="L413" s="13" t="n"/>
      <c r="M413" s="12" t="n"/>
      <c r="N413" s="15">
        <f>IF(B413="","",IF(COUNTIF(B$4:B413,B413)=1,MAX(N$3:N412)+1,""))</f>
        <v/>
      </c>
    </row>
    <row r="414">
      <c r="A414" s="11" t="n"/>
      <c r="B414" s="12" t="n"/>
      <c r="C414" s="13" t="n"/>
      <c r="D414" s="14" t="n"/>
      <c r="E414" s="14" t="n"/>
      <c r="F414" s="14">
        <f>IF(OR(A414="",B414=""),"",IF(COUNTIFS(A$4:A414,A414,B$4:B414,B414)&gt;1,"",SUMIFS('생산·작업일지'!$G$4:$G$503,'생산·작업일지'!$F$4:$F$503,B414,'생산·작업일지'!$A$4:$A$503,A414)))</f>
        <v/>
      </c>
      <c r="G414" s="14">
        <f>IF(OR(A414="",B414=""),"",SUMIFS($D$4:$D$503,$B$4:$B$503,B414,$A$4:$A$503,"&lt;="&amp;A414)+SUMIFS($E$4:$E$503,$B$4:$B$503,B414,$A$4:$A$503,"&lt;="&amp;A414)-SUMIFS('생산·작업일지'!$G$4:$G$503,'생산·작업일지'!$F$4:$F$503,B414,'생산·작업일지'!$A$4:$A$503,"&lt;="&amp;A414))</f>
        <v/>
      </c>
      <c r="H414" s="12" t="n"/>
      <c r="I414" s="13" t="n"/>
      <c r="J414" s="11" t="n"/>
      <c r="K414" s="13" t="n"/>
      <c r="L414" s="13" t="n"/>
      <c r="M414" s="12" t="n"/>
      <c r="N414" s="15">
        <f>IF(B414="","",IF(COUNTIF(B$4:B414,B414)=1,MAX(N$3:N413)+1,""))</f>
        <v/>
      </c>
    </row>
    <row r="415">
      <c r="A415" s="11" t="n"/>
      <c r="B415" s="12" t="n"/>
      <c r="C415" s="13" t="n"/>
      <c r="D415" s="14" t="n"/>
      <c r="E415" s="14" t="n"/>
      <c r="F415" s="14">
        <f>IF(OR(A415="",B415=""),"",IF(COUNTIFS(A$4:A415,A415,B$4:B415,B415)&gt;1,"",SUMIFS('생산·작업일지'!$G$4:$G$503,'생산·작업일지'!$F$4:$F$503,B415,'생산·작업일지'!$A$4:$A$503,A415)))</f>
        <v/>
      </c>
      <c r="G415" s="14">
        <f>IF(OR(A415="",B415=""),"",SUMIFS($D$4:$D$503,$B$4:$B$503,B415,$A$4:$A$503,"&lt;="&amp;A415)+SUMIFS($E$4:$E$503,$B$4:$B$503,B415,$A$4:$A$503,"&lt;="&amp;A415)-SUMIFS('생산·작업일지'!$G$4:$G$503,'생산·작업일지'!$F$4:$F$503,B415,'생산·작업일지'!$A$4:$A$503,"&lt;="&amp;A415))</f>
        <v/>
      </c>
      <c r="H415" s="12" t="n"/>
      <c r="I415" s="13" t="n"/>
      <c r="J415" s="11" t="n"/>
      <c r="K415" s="13" t="n"/>
      <c r="L415" s="13" t="n"/>
      <c r="M415" s="12" t="n"/>
      <c r="N415" s="15">
        <f>IF(B415="","",IF(COUNTIF(B$4:B415,B415)=1,MAX(N$3:N414)+1,""))</f>
        <v/>
      </c>
    </row>
    <row r="416">
      <c r="A416" s="11" t="n"/>
      <c r="B416" s="12" t="n"/>
      <c r="C416" s="13" t="n"/>
      <c r="D416" s="14" t="n"/>
      <c r="E416" s="14" t="n"/>
      <c r="F416" s="14">
        <f>IF(OR(A416="",B416=""),"",IF(COUNTIFS(A$4:A416,A416,B$4:B416,B416)&gt;1,"",SUMIFS('생산·작업일지'!$G$4:$G$503,'생산·작업일지'!$F$4:$F$503,B416,'생산·작업일지'!$A$4:$A$503,A416)))</f>
        <v/>
      </c>
      <c r="G416" s="14">
        <f>IF(OR(A416="",B416=""),"",SUMIFS($D$4:$D$503,$B$4:$B$503,B416,$A$4:$A$503,"&lt;="&amp;A416)+SUMIFS($E$4:$E$503,$B$4:$B$503,B416,$A$4:$A$503,"&lt;="&amp;A416)-SUMIFS('생산·작업일지'!$G$4:$G$503,'생산·작업일지'!$F$4:$F$503,B416,'생산·작업일지'!$A$4:$A$503,"&lt;="&amp;A416))</f>
        <v/>
      </c>
      <c r="H416" s="12" t="n"/>
      <c r="I416" s="13" t="n"/>
      <c r="J416" s="11" t="n"/>
      <c r="K416" s="13" t="n"/>
      <c r="L416" s="13" t="n"/>
      <c r="M416" s="12" t="n"/>
      <c r="N416" s="15">
        <f>IF(B416="","",IF(COUNTIF(B$4:B416,B416)=1,MAX(N$3:N415)+1,""))</f>
        <v/>
      </c>
    </row>
    <row r="417">
      <c r="A417" s="11" t="n"/>
      <c r="B417" s="12" t="n"/>
      <c r="C417" s="13" t="n"/>
      <c r="D417" s="14" t="n"/>
      <c r="E417" s="14" t="n"/>
      <c r="F417" s="14">
        <f>IF(OR(A417="",B417=""),"",IF(COUNTIFS(A$4:A417,A417,B$4:B417,B417)&gt;1,"",SUMIFS('생산·작업일지'!$G$4:$G$503,'생산·작업일지'!$F$4:$F$503,B417,'생산·작업일지'!$A$4:$A$503,A417)))</f>
        <v/>
      </c>
      <c r="G417" s="14">
        <f>IF(OR(A417="",B417=""),"",SUMIFS($D$4:$D$503,$B$4:$B$503,B417,$A$4:$A$503,"&lt;="&amp;A417)+SUMIFS($E$4:$E$503,$B$4:$B$503,B417,$A$4:$A$503,"&lt;="&amp;A417)-SUMIFS('생산·작업일지'!$G$4:$G$503,'생산·작업일지'!$F$4:$F$503,B417,'생산·작업일지'!$A$4:$A$503,"&lt;="&amp;A417))</f>
        <v/>
      </c>
      <c r="H417" s="12" t="n"/>
      <c r="I417" s="13" t="n"/>
      <c r="J417" s="11" t="n"/>
      <c r="K417" s="13" t="n"/>
      <c r="L417" s="13" t="n"/>
      <c r="M417" s="12" t="n"/>
      <c r="N417" s="15">
        <f>IF(B417="","",IF(COUNTIF(B$4:B417,B417)=1,MAX(N$3:N416)+1,""))</f>
        <v/>
      </c>
    </row>
    <row r="418">
      <c r="A418" s="11" t="n"/>
      <c r="B418" s="12" t="n"/>
      <c r="C418" s="13" t="n"/>
      <c r="D418" s="14" t="n"/>
      <c r="E418" s="14" t="n"/>
      <c r="F418" s="14">
        <f>IF(OR(A418="",B418=""),"",IF(COUNTIFS(A$4:A418,A418,B$4:B418,B418)&gt;1,"",SUMIFS('생산·작업일지'!$G$4:$G$503,'생산·작업일지'!$F$4:$F$503,B418,'생산·작업일지'!$A$4:$A$503,A418)))</f>
        <v/>
      </c>
      <c r="G418" s="14">
        <f>IF(OR(A418="",B418=""),"",SUMIFS($D$4:$D$503,$B$4:$B$503,B418,$A$4:$A$503,"&lt;="&amp;A418)+SUMIFS($E$4:$E$503,$B$4:$B$503,B418,$A$4:$A$503,"&lt;="&amp;A418)-SUMIFS('생산·작업일지'!$G$4:$G$503,'생산·작업일지'!$F$4:$F$503,B418,'생산·작업일지'!$A$4:$A$503,"&lt;="&amp;A418))</f>
        <v/>
      </c>
      <c r="H418" s="12" t="n"/>
      <c r="I418" s="13" t="n"/>
      <c r="J418" s="11" t="n"/>
      <c r="K418" s="13" t="n"/>
      <c r="L418" s="13" t="n"/>
      <c r="M418" s="12" t="n"/>
      <c r="N418" s="15">
        <f>IF(B418="","",IF(COUNTIF(B$4:B418,B418)=1,MAX(N$3:N417)+1,""))</f>
        <v/>
      </c>
    </row>
    <row r="419">
      <c r="A419" s="11" t="n"/>
      <c r="B419" s="12" t="n"/>
      <c r="C419" s="13" t="n"/>
      <c r="D419" s="14" t="n"/>
      <c r="E419" s="14" t="n"/>
      <c r="F419" s="14">
        <f>IF(OR(A419="",B419=""),"",IF(COUNTIFS(A$4:A419,A419,B$4:B419,B419)&gt;1,"",SUMIFS('생산·작업일지'!$G$4:$G$503,'생산·작업일지'!$F$4:$F$503,B419,'생산·작업일지'!$A$4:$A$503,A419)))</f>
        <v/>
      </c>
      <c r="G419" s="14">
        <f>IF(OR(A419="",B419=""),"",SUMIFS($D$4:$D$503,$B$4:$B$503,B419,$A$4:$A$503,"&lt;="&amp;A419)+SUMIFS($E$4:$E$503,$B$4:$B$503,B419,$A$4:$A$503,"&lt;="&amp;A419)-SUMIFS('생산·작업일지'!$G$4:$G$503,'생산·작업일지'!$F$4:$F$503,B419,'생산·작업일지'!$A$4:$A$503,"&lt;="&amp;A419))</f>
        <v/>
      </c>
      <c r="H419" s="12" t="n"/>
      <c r="I419" s="13" t="n"/>
      <c r="J419" s="11" t="n"/>
      <c r="K419" s="13" t="n"/>
      <c r="L419" s="13" t="n"/>
      <c r="M419" s="12" t="n"/>
      <c r="N419" s="15">
        <f>IF(B419="","",IF(COUNTIF(B$4:B419,B419)=1,MAX(N$3:N418)+1,""))</f>
        <v/>
      </c>
    </row>
    <row r="420">
      <c r="A420" s="11" t="n"/>
      <c r="B420" s="12" t="n"/>
      <c r="C420" s="13" t="n"/>
      <c r="D420" s="14" t="n"/>
      <c r="E420" s="14" t="n"/>
      <c r="F420" s="14">
        <f>IF(OR(A420="",B420=""),"",IF(COUNTIFS(A$4:A420,A420,B$4:B420,B420)&gt;1,"",SUMIFS('생산·작업일지'!$G$4:$G$503,'생산·작업일지'!$F$4:$F$503,B420,'생산·작업일지'!$A$4:$A$503,A420)))</f>
        <v/>
      </c>
      <c r="G420" s="14">
        <f>IF(OR(A420="",B420=""),"",SUMIFS($D$4:$D$503,$B$4:$B$503,B420,$A$4:$A$503,"&lt;="&amp;A420)+SUMIFS($E$4:$E$503,$B$4:$B$503,B420,$A$4:$A$503,"&lt;="&amp;A420)-SUMIFS('생산·작업일지'!$G$4:$G$503,'생산·작업일지'!$F$4:$F$503,B420,'생산·작업일지'!$A$4:$A$503,"&lt;="&amp;A420))</f>
        <v/>
      </c>
      <c r="H420" s="12" t="n"/>
      <c r="I420" s="13" t="n"/>
      <c r="J420" s="11" t="n"/>
      <c r="K420" s="13" t="n"/>
      <c r="L420" s="13" t="n"/>
      <c r="M420" s="12" t="n"/>
      <c r="N420" s="15">
        <f>IF(B420="","",IF(COUNTIF(B$4:B420,B420)=1,MAX(N$3:N419)+1,""))</f>
        <v/>
      </c>
    </row>
    <row r="421">
      <c r="A421" s="11" t="n"/>
      <c r="B421" s="12" t="n"/>
      <c r="C421" s="13" t="n"/>
      <c r="D421" s="14" t="n"/>
      <c r="E421" s="14" t="n"/>
      <c r="F421" s="14">
        <f>IF(OR(A421="",B421=""),"",IF(COUNTIFS(A$4:A421,A421,B$4:B421,B421)&gt;1,"",SUMIFS('생산·작업일지'!$G$4:$G$503,'생산·작업일지'!$F$4:$F$503,B421,'생산·작업일지'!$A$4:$A$503,A421)))</f>
        <v/>
      </c>
      <c r="G421" s="14">
        <f>IF(OR(A421="",B421=""),"",SUMIFS($D$4:$D$503,$B$4:$B$503,B421,$A$4:$A$503,"&lt;="&amp;A421)+SUMIFS($E$4:$E$503,$B$4:$B$503,B421,$A$4:$A$503,"&lt;="&amp;A421)-SUMIFS('생산·작업일지'!$G$4:$G$503,'생산·작업일지'!$F$4:$F$503,B421,'생산·작업일지'!$A$4:$A$503,"&lt;="&amp;A421))</f>
        <v/>
      </c>
      <c r="H421" s="12" t="n"/>
      <c r="I421" s="13" t="n"/>
      <c r="J421" s="11" t="n"/>
      <c r="K421" s="13" t="n"/>
      <c r="L421" s="13" t="n"/>
      <c r="M421" s="12" t="n"/>
      <c r="N421" s="15">
        <f>IF(B421="","",IF(COUNTIF(B$4:B421,B421)=1,MAX(N$3:N420)+1,""))</f>
        <v/>
      </c>
    </row>
    <row r="422">
      <c r="A422" s="11" t="n"/>
      <c r="B422" s="12" t="n"/>
      <c r="C422" s="13" t="n"/>
      <c r="D422" s="14" t="n"/>
      <c r="E422" s="14" t="n"/>
      <c r="F422" s="14">
        <f>IF(OR(A422="",B422=""),"",IF(COUNTIFS(A$4:A422,A422,B$4:B422,B422)&gt;1,"",SUMIFS('생산·작업일지'!$G$4:$G$503,'생산·작업일지'!$F$4:$F$503,B422,'생산·작업일지'!$A$4:$A$503,A422)))</f>
        <v/>
      </c>
      <c r="G422" s="14">
        <f>IF(OR(A422="",B422=""),"",SUMIFS($D$4:$D$503,$B$4:$B$503,B422,$A$4:$A$503,"&lt;="&amp;A422)+SUMIFS($E$4:$E$503,$B$4:$B$503,B422,$A$4:$A$503,"&lt;="&amp;A422)-SUMIFS('생산·작업일지'!$G$4:$G$503,'생산·작업일지'!$F$4:$F$503,B422,'생산·작업일지'!$A$4:$A$503,"&lt;="&amp;A422))</f>
        <v/>
      </c>
      <c r="H422" s="12" t="n"/>
      <c r="I422" s="13" t="n"/>
      <c r="J422" s="11" t="n"/>
      <c r="K422" s="13" t="n"/>
      <c r="L422" s="13" t="n"/>
      <c r="M422" s="12" t="n"/>
      <c r="N422" s="15">
        <f>IF(B422="","",IF(COUNTIF(B$4:B422,B422)=1,MAX(N$3:N421)+1,""))</f>
        <v/>
      </c>
    </row>
    <row r="423">
      <c r="A423" s="11" t="n"/>
      <c r="B423" s="12" t="n"/>
      <c r="C423" s="13" t="n"/>
      <c r="D423" s="14" t="n"/>
      <c r="E423" s="14" t="n"/>
      <c r="F423" s="14">
        <f>IF(OR(A423="",B423=""),"",IF(COUNTIFS(A$4:A423,A423,B$4:B423,B423)&gt;1,"",SUMIFS('생산·작업일지'!$G$4:$G$503,'생산·작업일지'!$F$4:$F$503,B423,'생산·작업일지'!$A$4:$A$503,A423)))</f>
        <v/>
      </c>
      <c r="G423" s="14">
        <f>IF(OR(A423="",B423=""),"",SUMIFS($D$4:$D$503,$B$4:$B$503,B423,$A$4:$A$503,"&lt;="&amp;A423)+SUMIFS($E$4:$E$503,$B$4:$B$503,B423,$A$4:$A$503,"&lt;="&amp;A423)-SUMIFS('생산·작업일지'!$G$4:$G$503,'생산·작업일지'!$F$4:$F$503,B423,'생산·작업일지'!$A$4:$A$503,"&lt;="&amp;A423))</f>
        <v/>
      </c>
      <c r="H423" s="12" t="n"/>
      <c r="I423" s="13" t="n"/>
      <c r="J423" s="11" t="n"/>
      <c r="K423" s="13" t="n"/>
      <c r="L423" s="13" t="n"/>
      <c r="M423" s="12" t="n"/>
      <c r="N423" s="15">
        <f>IF(B423="","",IF(COUNTIF(B$4:B423,B423)=1,MAX(N$3:N422)+1,""))</f>
        <v/>
      </c>
    </row>
    <row r="424">
      <c r="A424" s="11" t="n"/>
      <c r="B424" s="12" t="n"/>
      <c r="C424" s="13" t="n"/>
      <c r="D424" s="14" t="n"/>
      <c r="E424" s="14" t="n"/>
      <c r="F424" s="14">
        <f>IF(OR(A424="",B424=""),"",IF(COUNTIFS(A$4:A424,A424,B$4:B424,B424)&gt;1,"",SUMIFS('생산·작업일지'!$G$4:$G$503,'생산·작업일지'!$F$4:$F$503,B424,'생산·작업일지'!$A$4:$A$503,A424)))</f>
        <v/>
      </c>
      <c r="G424" s="14">
        <f>IF(OR(A424="",B424=""),"",SUMIFS($D$4:$D$503,$B$4:$B$503,B424,$A$4:$A$503,"&lt;="&amp;A424)+SUMIFS($E$4:$E$503,$B$4:$B$503,B424,$A$4:$A$503,"&lt;="&amp;A424)-SUMIFS('생산·작업일지'!$G$4:$G$503,'생산·작업일지'!$F$4:$F$503,B424,'생산·작업일지'!$A$4:$A$503,"&lt;="&amp;A424))</f>
        <v/>
      </c>
      <c r="H424" s="12" t="n"/>
      <c r="I424" s="13" t="n"/>
      <c r="J424" s="11" t="n"/>
      <c r="K424" s="13" t="n"/>
      <c r="L424" s="13" t="n"/>
      <c r="M424" s="12" t="n"/>
      <c r="N424" s="15">
        <f>IF(B424="","",IF(COUNTIF(B$4:B424,B424)=1,MAX(N$3:N423)+1,""))</f>
        <v/>
      </c>
    </row>
    <row r="425">
      <c r="A425" s="11" t="n"/>
      <c r="B425" s="12" t="n"/>
      <c r="C425" s="13" t="n"/>
      <c r="D425" s="14" t="n"/>
      <c r="E425" s="14" t="n"/>
      <c r="F425" s="14">
        <f>IF(OR(A425="",B425=""),"",IF(COUNTIFS(A$4:A425,A425,B$4:B425,B425)&gt;1,"",SUMIFS('생산·작업일지'!$G$4:$G$503,'생산·작업일지'!$F$4:$F$503,B425,'생산·작업일지'!$A$4:$A$503,A425)))</f>
        <v/>
      </c>
      <c r="G425" s="14">
        <f>IF(OR(A425="",B425=""),"",SUMIFS($D$4:$D$503,$B$4:$B$503,B425,$A$4:$A$503,"&lt;="&amp;A425)+SUMIFS($E$4:$E$503,$B$4:$B$503,B425,$A$4:$A$503,"&lt;="&amp;A425)-SUMIFS('생산·작업일지'!$G$4:$G$503,'생산·작업일지'!$F$4:$F$503,B425,'생산·작업일지'!$A$4:$A$503,"&lt;="&amp;A425))</f>
        <v/>
      </c>
      <c r="H425" s="12" t="n"/>
      <c r="I425" s="13" t="n"/>
      <c r="J425" s="11" t="n"/>
      <c r="K425" s="13" t="n"/>
      <c r="L425" s="13" t="n"/>
      <c r="M425" s="12" t="n"/>
      <c r="N425" s="15">
        <f>IF(B425="","",IF(COUNTIF(B$4:B425,B425)=1,MAX(N$3:N424)+1,""))</f>
        <v/>
      </c>
    </row>
    <row r="426">
      <c r="A426" s="11" t="n"/>
      <c r="B426" s="12" t="n"/>
      <c r="C426" s="13" t="n"/>
      <c r="D426" s="14" t="n"/>
      <c r="E426" s="14" t="n"/>
      <c r="F426" s="14">
        <f>IF(OR(A426="",B426=""),"",IF(COUNTIFS(A$4:A426,A426,B$4:B426,B426)&gt;1,"",SUMIFS('생산·작업일지'!$G$4:$G$503,'생산·작업일지'!$F$4:$F$503,B426,'생산·작업일지'!$A$4:$A$503,A426)))</f>
        <v/>
      </c>
      <c r="G426" s="14">
        <f>IF(OR(A426="",B426=""),"",SUMIFS($D$4:$D$503,$B$4:$B$503,B426,$A$4:$A$503,"&lt;="&amp;A426)+SUMIFS($E$4:$E$503,$B$4:$B$503,B426,$A$4:$A$503,"&lt;="&amp;A426)-SUMIFS('생산·작업일지'!$G$4:$G$503,'생산·작업일지'!$F$4:$F$503,B426,'생산·작업일지'!$A$4:$A$503,"&lt;="&amp;A426))</f>
        <v/>
      </c>
      <c r="H426" s="12" t="n"/>
      <c r="I426" s="13" t="n"/>
      <c r="J426" s="11" t="n"/>
      <c r="K426" s="13" t="n"/>
      <c r="L426" s="13" t="n"/>
      <c r="M426" s="12" t="n"/>
      <c r="N426" s="15">
        <f>IF(B426="","",IF(COUNTIF(B$4:B426,B426)=1,MAX(N$3:N425)+1,""))</f>
        <v/>
      </c>
    </row>
    <row r="427">
      <c r="A427" s="11" t="n"/>
      <c r="B427" s="12" t="n"/>
      <c r="C427" s="13" t="n"/>
      <c r="D427" s="14" t="n"/>
      <c r="E427" s="14" t="n"/>
      <c r="F427" s="14">
        <f>IF(OR(A427="",B427=""),"",IF(COUNTIFS(A$4:A427,A427,B$4:B427,B427)&gt;1,"",SUMIFS('생산·작업일지'!$G$4:$G$503,'생산·작업일지'!$F$4:$F$503,B427,'생산·작업일지'!$A$4:$A$503,A427)))</f>
        <v/>
      </c>
      <c r="G427" s="14">
        <f>IF(OR(A427="",B427=""),"",SUMIFS($D$4:$D$503,$B$4:$B$503,B427,$A$4:$A$503,"&lt;="&amp;A427)+SUMIFS($E$4:$E$503,$B$4:$B$503,B427,$A$4:$A$503,"&lt;="&amp;A427)-SUMIFS('생산·작업일지'!$G$4:$G$503,'생산·작업일지'!$F$4:$F$503,B427,'생산·작업일지'!$A$4:$A$503,"&lt;="&amp;A427))</f>
        <v/>
      </c>
      <c r="H427" s="12" t="n"/>
      <c r="I427" s="13" t="n"/>
      <c r="J427" s="11" t="n"/>
      <c r="K427" s="13" t="n"/>
      <c r="L427" s="13" t="n"/>
      <c r="M427" s="12" t="n"/>
      <c r="N427" s="15">
        <f>IF(B427="","",IF(COUNTIF(B$4:B427,B427)=1,MAX(N$3:N426)+1,""))</f>
        <v/>
      </c>
    </row>
    <row r="428">
      <c r="A428" s="11" t="n"/>
      <c r="B428" s="12" t="n"/>
      <c r="C428" s="13" t="n"/>
      <c r="D428" s="14" t="n"/>
      <c r="E428" s="14" t="n"/>
      <c r="F428" s="14">
        <f>IF(OR(A428="",B428=""),"",IF(COUNTIFS(A$4:A428,A428,B$4:B428,B428)&gt;1,"",SUMIFS('생산·작업일지'!$G$4:$G$503,'생산·작업일지'!$F$4:$F$503,B428,'생산·작업일지'!$A$4:$A$503,A428)))</f>
        <v/>
      </c>
      <c r="G428" s="14">
        <f>IF(OR(A428="",B428=""),"",SUMIFS($D$4:$D$503,$B$4:$B$503,B428,$A$4:$A$503,"&lt;="&amp;A428)+SUMIFS($E$4:$E$503,$B$4:$B$503,B428,$A$4:$A$503,"&lt;="&amp;A428)-SUMIFS('생산·작업일지'!$G$4:$G$503,'생산·작업일지'!$F$4:$F$503,B428,'생산·작업일지'!$A$4:$A$503,"&lt;="&amp;A428))</f>
        <v/>
      </c>
      <c r="H428" s="12" t="n"/>
      <c r="I428" s="13" t="n"/>
      <c r="J428" s="11" t="n"/>
      <c r="K428" s="13" t="n"/>
      <c r="L428" s="13" t="n"/>
      <c r="M428" s="12" t="n"/>
      <c r="N428" s="15">
        <f>IF(B428="","",IF(COUNTIF(B$4:B428,B428)=1,MAX(N$3:N427)+1,""))</f>
        <v/>
      </c>
    </row>
    <row r="429">
      <c r="A429" s="11" t="n"/>
      <c r="B429" s="12" t="n"/>
      <c r="C429" s="13" t="n"/>
      <c r="D429" s="14" t="n"/>
      <c r="E429" s="14" t="n"/>
      <c r="F429" s="14">
        <f>IF(OR(A429="",B429=""),"",IF(COUNTIFS(A$4:A429,A429,B$4:B429,B429)&gt;1,"",SUMIFS('생산·작업일지'!$G$4:$G$503,'생산·작업일지'!$F$4:$F$503,B429,'생산·작업일지'!$A$4:$A$503,A429)))</f>
        <v/>
      </c>
      <c r="G429" s="14">
        <f>IF(OR(A429="",B429=""),"",SUMIFS($D$4:$D$503,$B$4:$B$503,B429,$A$4:$A$503,"&lt;="&amp;A429)+SUMIFS($E$4:$E$503,$B$4:$B$503,B429,$A$4:$A$503,"&lt;="&amp;A429)-SUMIFS('생산·작업일지'!$G$4:$G$503,'생산·작업일지'!$F$4:$F$503,B429,'생산·작업일지'!$A$4:$A$503,"&lt;="&amp;A429))</f>
        <v/>
      </c>
      <c r="H429" s="12" t="n"/>
      <c r="I429" s="13" t="n"/>
      <c r="J429" s="11" t="n"/>
      <c r="K429" s="13" t="n"/>
      <c r="L429" s="13" t="n"/>
      <c r="M429" s="12" t="n"/>
      <c r="N429" s="15">
        <f>IF(B429="","",IF(COUNTIF(B$4:B429,B429)=1,MAX(N$3:N428)+1,""))</f>
        <v/>
      </c>
    </row>
    <row r="430">
      <c r="A430" s="11" t="n"/>
      <c r="B430" s="12" t="n"/>
      <c r="C430" s="13" t="n"/>
      <c r="D430" s="14" t="n"/>
      <c r="E430" s="14" t="n"/>
      <c r="F430" s="14">
        <f>IF(OR(A430="",B430=""),"",IF(COUNTIFS(A$4:A430,A430,B$4:B430,B430)&gt;1,"",SUMIFS('생산·작업일지'!$G$4:$G$503,'생산·작업일지'!$F$4:$F$503,B430,'생산·작업일지'!$A$4:$A$503,A430)))</f>
        <v/>
      </c>
      <c r="G430" s="14">
        <f>IF(OR(A430="",B430=""),"",SUMIFS($D$4:$D$503,$B$4:$B$503,B430,$A$4:$A$503,"&lt;="&amp;A430)+SUMIFS($E$4:$E$503,$B$4:$B$503,B430,$A$4:$A$503,"&lt;="&amp;A430)-SUMIFS('생산·작업일지'!$G$4:$G$503,'생산·작업일지'!$F$4:$F$503,B430,'생산·작업일지'!$A$4:$A$503,"&lt;="&amp;A430))</f>
        <v/>
      </c>
      <c r="H430" s="12" t="n"/>
      <c r="I430" s="13" t="n"/>
      <c r="J430" s="11" t="n"/>
      <c r="K430" s="13" t="n"/>
      <c r="L430" s="13" t="n"/>
      <c r="M430" s="12" t="n"/>
      <c r="N430" s="15">
        <f>IF(B430="","",IF(COUNTIF(B$4:B430,B430)=1,MAX(N$3:N429)+1,""))</f>
        <v/>
      </c>
    </row>
    <row r="431">
      <c r="A431" s="11" t="n"/>
      <c r="B431" s="12" t="n"/>
      <c r="C431" s="13" t="n"/>
      <c r="D431" s="14" t="n"/>
      <c r="E431" s="14" t="n"/>
      <c r="F431" s="14">
        <f>IF(OR(A431="",B431=""),"",IF(COUNTIFS(A$4:A431,A431,B$4:B431,B431)&gt;1,"",SUMIFS('생산·작업일지'!$G$4:$G$503,'생산·작업일지'!$F$4:$F$503,B431,'생산·작업일지'!$A$4:$A$503,A431)))</f>
        <v/>
      </c>
      <c r="G431" s="14">
        <f>IF(OR(A431="",B431=""),"",SUMIFS($D$4:$D$503,$B$4:$B$503,B431,$A$4:$A$503,"&lt;="&amp;A431)+SUMIFS($E$4:$E$503,$B$4:$B$503,B431,$A$4:$A$503,"&lt;="&amp;A431)-SUMIFS('생산·작업일지'!$G$4:$G$503,'생산·작업일지'!$F$4:$F$503,B431,'생산·작업일지'!$A$4:$A$503,"&lt;="&amp;A431))</f>
        <v/>
      </c>
      <c r="H431" s="12" t="n"/>
      <c r="I431" s="13" t="n"/>
      <c r="J431" s="11" t="n"/>
      <c r="K431" s="13" t="n"/>
      <c r="L431" s="13" t="n"/>
      <c r="M431" s="12" t="n"/>
      <c r="N431" s="15">
        <f>IF(B431="","",IF(COUNTIF(B$4:B431,B431)=1,MAX(N$3:N430)+1,""))</f>
        <v/>
      </c>
    </row>
    <row r="432">
      <c r="A432" s="11" t="n"/>
      <c r="B432" s="12" t="n"/>
      <c r="C432" s="13" t="n"/>
      <c r="D432" s="14" t="n"/>
      <c r="E432" s="14" t="n"/>
      <c r="F432" s="14">
        <f>IF(OR(A432="",B432=""),"",IF(COUNTIFS(A$4:A432,A432,B$4:B432,B432)&gt;1,"",SUMIFS('생산·작업일지'!$G$4:$G$503,'생산·작업일지'!$F$4:$F$503,B432,'생산·작업일지'!$A$4:$A$503,A432)))</f>
        <v/>
      </c>
      <c r="G432" s="14">
        <f>IF(OR(A432="",B432=""),"",SUMIFS($D$4:$D$503,$B$4:$B$503,B432,$A$4:$A$503,"&lt;="&amp;A432)+SUMIFS($E$4:$E$503,$B$4:$B$503,B432,$A$4:$A$503,"&lt;="&amp;A432)-SUMIFS('생산·작업일지'!$G$4:$G$503,'생산·작업일지'!$F$4:$F$503,B432,'생산·작업일지'!$A$4:$A$503,"&lt;="&amp;A432))</f>
        <v/>
      </c>
      <c r="H432" s="12" t="n"/>
      <c r="I432" s="13" t="n"/>
      <c r="J432" s="11" t="n"/>
      <c r="K432" s="13" t="n"/>
      <c r="L432" s="13" t="n"/>
      <c r="M432" s="12" t="n"/>
      <c r="N432" s="15">
        <f>IF(B432="","",IF(COUNTIF(B$4:B432,B432)=1,MAX(N$3:N431)+1,""))</f>
        <v/>
      </c>
    </row>
    <row r="433">
      <c r="A433" s="11" t="n"/>
      <c r="B433" s="12" t="n"/>
      <c r="C433" s="13" t="n"/>
      <c r="D433" s="14" t="n"/>
      <c r="E433" s="14" t="n"/>
      <c r="F433" s="14">
        <f>IF(OR(A433="",B433=""),"",IF(COUNTIFS(A$4:A433,A433,B$4:B433,B433)&gt;1,"",SUMIFS('생산·작업일지'!$G$4:$G$503,'생산·작업일지'!$F$4:$F$503,B433,'생산·작업일지'!$A$4:$A$503,A433)))</f>
        <v/>
      </c>
      <c r="G433" s="14">
        <f>IF(OR(A433="",B433=""),"",SUMIFS($D$4:$D$503,$B$4:$B$503,B433,$A$4:$A$503,"&lt;="&amp;A433)+SUMIFS($E$4:$E$503,$B$4:$B$503,B433,$A$4:$A$503,"&lt;="&amp;A433)-SUMIFS('생산·작업일지'!$G$4:$G$503,'생산·작업일지'!$F$4:$F$503,B433,'생산·작업일지'!$A$4:$A$503,"&lt;="&amp;A433))</f>
        <v/>
      </c>
      <c r="H433" s="12" t="n"/>
      <c r="I433" s="13" t="n"/>
      <c r="J433" s="11" t="n"/>
      <c r="K433" s="13" t="n"/>
      <c r="L433" s="13" t="n"/>
      <c r="M433" s="12" t="n"/>
      <c r="N433" s="15">
        <f>IF(B433="","",IF(COUNTIF(B$4:B433,B433)=1,MAX(N$3:N432)+1,""))</f>
        <v/>
      </c>
    </row>
    <row r="434">
      <c r="A434" s="11" t="n"/>
      <c r="B434" s="12" t="n"/>
      <c r="C434" s="13" t="n"/>
      <c r="D434" s="14" t="n"/>
      <c r="E434" s="14" t="n"/>
      <c r="F434" s="14">
        <f>IF(OR(A434="",B434=""),"",IF(COUNTIFS(A$4:A434,A434,B$4:B434,B434)&gt;1,"",SUMIFS('생산·작업일지'!$G$4:$G$503,'생산·작업일지'!$F$4:$F$503,B434,'생산·작업일지'!$A$4:$A$503,A434)))</f>
        <v/>
      </c>
      <c r="G434" s="14">
        <f>IF(OR(A434="",B434=""),"",SUMIFS($D$4:$D$503,$B$4:$B$503,B434,$A$4:$A$503,"&lt;="&amp;A434)+SUMIFS($E$4:$E$503,$B$4:$B$503,B434,$A$4:$A$503,"&lt;="&amp;A434)-SUMIFS('생산·작업일지'!$G$4:$G$503,'생산·작업일지'!$F$4:$F$503,B434,'생산·작업일지'!$A$4:$A$503,"&lt;="&amp;A434))</f>
        <v/>
      </c>
      <c r="H434" s="12" t="n"/>
      <c r="I434" s="13" t="n"/>
      <c r="J434" s="11" t="n"/>
      <c r="K434" s="13" t="n"/>
      <c r="L434" s="13" t="n"/>
      <c r="M434" s="12" t="n"/>
      <c r="N434" s="15">
        <f>IF(B434="","",IF(COUNTIF(B$4:B434,B434)=1,MAX(N$3:N433)+1,""))</f>
        <v/>
      </c>
    </row>
    <row r="435">
      <c r="A435" s="11" t="n"/>
      <c r="B435" s="12" t="n"/>
      <c r="C435" s="13" t="n"/>
      <c r="D435" s="14" t="n"/>
      <c r="E435" s="14" t="n"/>
      <c r="F435" s="14">
        <f>IF(OR(A435="",B435=""),"",IF(COUNTIFS(A$4:A435,A435,B$4:B435,B435)&gt;1,"",SUMIFS('생산·작업일지'!$G$4:$G$503,'생산·작업일지'!$F$4:$F$503,B435,'생산·작업일지'!$A$4:$A$503,A435)))</f>
        <v/>
      </c>
      <c r="G435" s="14">
        <f>IF(OR(A435="",B435=""),"",SUMIFS($D$4:$D$503,$B$4:$B$503,B435,$A$4:$A$503,"&lt;="&amp;A435)+SUMIFS($E$4:$E$503,$B$4:$B$503,B435,$A$4:$A$503,"&lt;="&amp;A435)-SUMIFS('생산·작업일지'!$G$4:$G$503,'생산·작업일지'!$F$4:$F$503,B435,'생산·작업일지'!$A$4:$A$503,"&lt;="&amp;A435))</f>
        <v/>
      </c>
      <c r="H435" s="12" t="n"/>
      <c r="I435" s="13" t="n"/>
      <c r="J435" s="11" t="n"/>
      <c r="K435" s="13" t="n"/>
      <c r="L435" s="13" t="n"/>
      <c r="M435" s="12" t="n"/>
      <c r="N435" s="15">
        <f>IF(B435="","",IF(COUNTIF(B$4:B435,B435)=1,MAX(N$3:N434)+1,""))</f>
        <v/>
      </c>
    </row>
    <row r="436">
      <c r="A436" s="11" t="n"/>
      <c r="B436" s="12" t="n"/>
      <c r="C436" s="13" t="n"/>
      <c r="D436" s="14" t="n"/>
      <c r="E436" s="14" t="n"/>
      <c r="F436" s="14">
        <f>IF(OR(A436="",B436=""),"",IF(COUNTIFS(A$4:A436,A436,B$4:B436,B436)&gt;1,"",SUMIFS('생산·작업일지'!$G$4:$G$503,'생산·작업일지'!$F$4:$F$503,B436,'생산·작업일지'!$A$4:$A$503,A436)))</f>
        <v/>
      </c>
      <c r="G436" s="14">
        <f>IF(OR(A436="",B436=""),"",SUMIFS($D$4:$D$503,$B$4:$B$503,B436,$A$4:$A$503,"&lt;="&amp;A436)+SUMIFS($E$4:$E$503,$B$4:$B$503,B436,$A$4:$A$503,"&lt;="&amp;A436)-SUMIFS('생산·작업일지'!$G$4:$G$503,'생산·작업일지'!$F$4:$F$503,B436,'생산·작업일지'!$A$4:$A$503,"&lt;="&amp;A436))</f>
        <v/>
      </c>
      <c r="H436" s="12" t="n"/>
      <c r="I436" s="13" t="n"/>
      <c r="J436" s="11" t="n"/>
      <c r="K436" s="13" t="n"/>
      <c r="L436" s="13" t="n"/>
      <c r="M436" s="12" t="n"/>
      <c r="N436" s="15">
        <f>IF(B436="","",IF(COUNTIF(B$4:B436,B436)=1,MAX(N$3:N435)+1,""))</f>
        <v/>
      </c>
    </row>
    <row r="437">
      <c r="A437" s="11" t="n"/>
      <c r="B437" s="12" t="n"/>
      <c r="C437" s="13" t="n"/>
      <c r="D437" s="14" t="n"/>
      <c r="E437" s="14" t="n"/>
      <c r="F437" s="14">
        <f>IF(OR(A437="",B437=""),"",IF(COUNTIFS(A$4:A437,A437,B$4:B437,B437)&gt;1,"",SUMIFS('생산·작업일지'!$G$4:$G$503,'생산·작업일지'!$F$4:$F$503,B437,'생산·작업일지'!$A$4:$A$503,A437)))</f>
        <v/>
      </c>
      <c r="G437" s="14">
        <f>IF(OR(A437="",B437=""),"",SUMIFS($D$4:$D$503,$B$4:$B$503,B437,$A$4:$A$503,"&lt;="&amp;A437)+SUMIFS($E$4:$E$503,$B$4:$B$503,B437,$A$4:$A$503,"&lt;="&amp;A437)-SUMIFS('생산·작업일지'!$G$4:$G$503,'생산·작업일지'!$F$4:$F$503,B437,'생산·작업일지'!$A$4:$A$503,"&lt;="&amp;A437))</f>
        <v/>
      </c>
      <c r="H437" s="12" t="n"/>
      <c r="I437" s="13" t="n"/>
      <c r="J437" s="11" t="n"/>
      <c r="K437" s="13" t="n"/>
      <c r="L437" s="13" t="n"/>
      <c r="M437" s="12" t="n"/>
      <c r="N437" s="15">
        <f>IF(B437="","",IF(COUNTIF(B$4:B437,B437)=1,MAX(N$3:N436)+1,""))</f>
        <v/>
      </c>
    </row>
    <row r="438">
      <c r="A438" s="11" t="n"/>
      <c r="B438" s="12" t="n"/>
      <c r="C438" s="13" t="n"/>
      <c r="D438" s="14" t="n"/>
      <c r="E438" s="14" t="n"/>
      <c r="F438" s="14">
        <f>IF(OR(A438="",B438=""),"",IF(COUNTIFS(A$4:A438,A438,B$4:B438,B438)&gt;1,"",SUMIFS('생산·작업일지'!$G$4:$G$503,'생산·작업일지'!$F$4:$F$503,B438,'생산·작업일지'!$A$4:$A$503,A438)))</f>
        <v/>
      </c>
      <c r="G438" s="14">
        <f>IF(OR(A438="",B438=""),"",SUMIFS($D$4:$D$503,$B$4:$B$503,B438,$A$4:$A$503,"&lt;="&amp;A438)+SUMIFS($E$4:$E$503,$B$4:$B$503,B438,$A$4:$A$503,"&lt;="&amp;A438)-SUMIFS('생산·작업일지'!$G$4:$G$503,'생산·작업일지'!$F$4:$F$503,B438,'생산·작업일지'!$A$4:$A$503,"&lt;="&amp;A438))</f>
        <v/>
      </c>
      <c r="H438" s="12" t="n"/>
      <c r="I438" s="13" t="n"/>
      <c r="J438" s="11" t="n"/>
      <c r="K438" s="13" t="n"/>
      <c r="L438" s="13" t="n"/>
      <c r="M438" s="12" t="n"/>
      <c r="N438" s="15">
        <f>IF(B438="","",IF(COUNTIF(B$4:B438,B438)=1,MAX(N$3:N437)+1,""))</f>
        <v/>
      </c>
    </row>
    <row r="439">
      <c r="A439" s="11" t="n"/>
      <c r="B439" s="12" t="n"/>
      <c r="C439" s="13" t="n"/>
      <c r="D439" s="14" t="n"/>
      <c r="E439" s="14" t="n"/>
      <c r="F439" s="14">
        <f>IF(OR(A439="",B439=""),"",IF(COUNTIFS(A$4:A439,A439,B$4:B439,B439)&gt;1,"",SUMIFS('생산·작업일지'!$G$4:$G$503,'생산·작업일지'!$F$4:$F$503,B439,'생산·작업일지'!$A$4:$A$503,A439)))</f>
        <v/>
      </c>
      <c r="G439" s="14">
        <f>IF(OR(A439="",B439=""),"",SUMIFS($D$4:$D$503,$B$4:$B$503,B439,$A$4:$A$503,"&lt;="&amp;A439)+SUMIFS($E$4:$E$503,$B$4:$B$503,B439,$A$4:$A$503,"&lt;="&amp;A439)-SUMIFS('생산·작업일지'!$G$4:$G$503,'생산·작업일지'!$F$4:$F$503,B439,'생산·작업일지'!$A$4:$A$503,"&lt;="&amp;A439))</f>
        <v/>
      </c>
      <c r="H439" s="12" t="n"/>
      <c r="I439" s="13" t="n"/>
      <c r="J439" s="11" t="n"/>
      <c r="K439" s="13" t="n"/>
      <c r="L439" s="13" t="n"/>
      <c r="M439" s="12" t="n"/>
      <c r="N439" s="15">
        <f>IF(B439="","",IF(COUNTIF(B$4:B439,B439)=1,MAX(N$3:N438)+1,""))</f>
        <v/>
      </c>
    </row>
    <row r="440">
      <c r="A440" s="11" t="n"/>
      <c r="B440" s="12" t="n"/>
      <c r="C440" s="13" t="n"/>
      <c r="D440" s="14" t="n"/>
      <c r="E440" s="14" t="n"/>
      <c r="F440" s="14">
        <f>IF(OR(A440="",B440=""),"",IF(COUNTIFS(A$4:A440,A440,B$4:B440,B440)&gt;1,"",SUMIFS('생산·작업일지'!$G$4:$G$503,'생산·작업일지'!$F$4:$F$503,B440,'생산·작업일지'!$A$4:$A$503,A440)))</f>
        <v/>
      </c>
      <c r="G440" s="14">
        <f>IF(OR(A440="",B440=""),"",SUMIFS($D$4:$D$503,$B$4:$B$503,B440,$A$4:$A$503,"&lt;="&amp;A440)+SUMIFS($E$4:$E$503,$B$4:$B$503,B440,$A$4:$A$503,"&lt;="&amp;A440)-SUMIFS('생산·작업일지'!$G$4:$G$503,'생산·작업일지'!$F$4:$F$503,B440,'생산·작업일지'!$A$4:$A$503,"&lt;="&amp;A440))</f>
        <v/>
      </c>
      <c r="H440" s="12" t="n"/>
      <c r="I440" s="13" t="n"/>
      <c r="J440" s="11" t="n"/>
      <c r="K440" s="13" t="n"/>
      <c r="L440" s="13" t="n"/>
      <c r="M440" s="12" t="n"/>
      <c r="N440" s="15">
        <f>IF(B440="","",IF(COUNTIF(B$4:B440,B440)=1,MAX(N$3:N439)+1,""))</f>
        <v/>
      </c>
    </row>
    <row r="441">
      <c r="A441" s="11" t="n"/>
      <c r="B441" s="12" t="n"/>
      <c r="C441" s="13" t="n"/>
      <c r="D441" s="14" t="n"/>
      <c r="E441" s="14" t="n"/>
      <c r="F441" s="14">
        <f>IF(OR(A441="",B441=""),"",IF(COUNTIFS(A$4:A441,A441,B$4:B441,B441)&gt;1,"",SUMIFS('생산·작업일지'!$G$4:$G$503,'생산·작업일지'!$F$4:$F$503,B441,'생산·작업일지'!$A$4:$A$503,A441)))</f>
        <v/>
      </c>
      <c r="G441" s="14">
        <f>IF(OR(A441="",B441=""),"",SUMIFS($D$4:$D$503,$B$4:$B$503,B441,$A$4:$A$503,"&lt;="&amp;A441)+SUMIFS($E$4:$E$503,$B$4:$B$503,B441,$A$4:$A$503,"&lt;="&amp;A441)-SUMIFS('생산·작업일지'!$G$4:$G$503,'생산·작업일지'!$F$4:$F$503,B441,'생산·작업일지'!$A$4:$A$503,"&lt;="&amp;A441))</f>
        <v/>
      </c>
      <c r="H441" s="12" t="n"/>
      <c r="I441" s="13" t="n"/>
      <c r="J441" s="11" t="n"/>
      <c r="K441" s="13" t="n"/>
      <c r="L441" s="13" t="n"/>
      <c r="M441" s="12" t="n"/>
      <c r="N441" s="15">
        <f>IF(B441="","",IF(COUNTIF(B$4:B441,B441)=1,MAX(N$3:N440)+1,""))</f>
        <v/>
      </c>
    </row>
    <row r="442">
      <c r="A442" s="11" t="n"/>
      <c r="B442" s="12" t="n"/>
      <c r="C442" s="13" t="n"/>
      <c r="D442" s="14" t="n"/>
      <c r="E442" s="14" t="n"/>
      <c r="F442" s="14">
        <f>IF(OR(A442="",B442=""),"",IF(COUNTIFS(A$4:A442,A442,B$4:B442,B442)&gt;1,"",SUMIFS('생산·작업일지'!$G$4:$G$503,'생산·작업일지'!$F$4:$F$503,B442,'생산·작업일지'!$A$4:$A$503,A442)))</f>
        <v/>
      </c>
      <c r="G442" s="14">
        <f>IF(OR(A442="",B442=""),"",SUMIFS($D$4:$D$503,$B$4:$B$503,B442,$A$4:$A$503,"&lt;="&amp;A442)+SUMIFS($E$4:$E$503,$B$4:$B$503,B442,$A$4:$A$503,"&lt;="&amp;A442)-SUMIFS('생산·작업일지'!$G$4:$G$503,'생산·작업일지'!$F$4:$F$503,B442,'생산·작업일지'!$A$4:$A$503,"&lt;="&amp;A442))</f>
        <v/>
      </c>
      <c r="H442" s="12" t="n"/>
      <c r="I442" s="13" t="n"/>
      <c r="J442" s="11" t="n"/>
      <c r="K442" s="13" t="n"/>
      <c r="L442" s="13" t="n"/>
      <c r="M442" s="12" t="n"/>
      <c r="N442" s="15">
        <f>IF(B442="","",IF(COUNTIF(B$4:B442,B442)=1,MAX(N$3:N441)+1,""))</f>
        <v/>
      </c>
    </row>
    <row r="443">
      <c r="A443" s="11" t="n"/>
      <c r="B443" s="12" t="n"/>
      <c r="C443" s="13" t="n"/>
      <c r="D443" s="14" t="n"/>
      <c r="E443" s="14" t="n"/>
      <c r="F443" s="14">
        <f>IF(OR(A443="",B443=""),"",IF(COUNTIFS(A$4:A443,A443,B$4:B443,B443)&gt;1,"",SUMIFS('생산·작업일지'!$G$4:$G$503,'생산·작업일지'!$F$4:$F$503,B443,'생산·작업일지'!$A$4:$A$503,A443)))</f>
        <v/>
      </c>
      <c r="G443" s="14">
        <f>IF(OR(A443="",B443=""),"",SUMIFS($D$4:$D$503,$B$4:$B$503,B443,$A$4:$A$503,"&lt;="&amp;A443)+SUMIFS($E$4:$E$503,$B$4:$B$503,B443,$A$4:$A$503,"&lt;="&amp;A443)-SUMIFS('생산·작업일지'!$G$4:$G$503,'생산·작업일지'!$F$4:$F$503,B443,'생산·작업일지'!$A$4:$A$503,"&lt;="&amp;A443))</f>
        <v/>
      </c>
      <c r="H443" s="12" t="n"/>
      <c r="I443" s="13" t="n"/>
      <c r="J443" s="11" t="n"/>
      <c r="K443" s="13" t="n"/>
      <c r="L443" s="13" t="n"/>
      <c r="M443" s="12" t="n"/>
      <c r="N443" s="15">
        <f>IF(B443="","",IF(COUNTIF(B$4:B443,B443)=1,MAX(N$3:N442)+1,""))</f>
        <v/>
      </c>
    </row>
    <row r="444">
      <c r="A444" s="11" t="n"/>
      <c r="B444" s="12" t="n"/>
      <c r="C444" s="13" t="n"/>
      <c r="D444" s="14" t="n"/>
      <c r="E444" s="14" t="n"/>
      <c r="F444" s="14">
        <f>IF(OR(A444="",B444=""),"",IF(COUNTIFS(A$4:A444,A444,B$4:B444,B444)&gt;1,"",SUMIFS('생산·작업일지'!$G$4:$G$503,'생산·작업일지'!$F$4:$F$503,B444,'생산·작업일지'!$A$4:$A$503,A444)))</f>
        <v/>
      </c>
      <c r="G444" s="14">
        <f>IF(OR(A444="",B444=""),"",SUMIFS($D$4:$D$503,$B$4:$B$503,B444,$A$4:$A$503,"&lt;="&amp;A444)+SUMIFS($E$4:$E$503,$B$4:$B$503,B444,$A$4:$A$503,"&lt;="&amp;A444)-SUMIFS('생산·작업일지'!$G$4:$G$503,'생산·작업일지'!$F$4:$F$503,B444,'생산·작업일지'!$A$4:$A$503,"&lt;="&amp;A444))</f>
        <v/>
      </c>
      <c r="H444" s="12" t="n"/>
      <c r="I444" s="13" t="n"/>
      <c r="J444" s="11" t="n"/>
      <c r="K444" s="13" t="n"/>
      <c r="L444" s="13" t="n"/>
      <c r="M444" s="12" t="n"/>
      <c r="N444" s="15">
        <f>IF(B444="","",IF(COUNTIF(B$4:B444,B444)=1,MAX(N$3:N443)+1,""))</f>
        <v/>
      </c>
    </row>
    <row r="445">
      <c r="A445" s="11" t="n"/>
      <c r="B445" s="12" t="n"/>
      <c r="C445" s="13" t="n"/>
      <c r="D445" s="14" t="n"/>
      <c r="E445" s="14" t="n"/>
      <c r="F445" s="14">
        <f>IF(OR(A445="",B445=""),"",IF(COUNTIFS(A$4:A445,A445,B$4:B445,B445)&gt;1,"",SUMIFS('생산·작업일지'!$G$4:$G$503,'생산·작업일지'!$F$4:$F$503,B445,'생산·작업일지'!$A$4:$A$503,A445)))</f>
        <v/>
      </c>
      <c r="G445" s="14">
        <f>IF(OR(A445="",B445=""),"",SUMIFS($D$4:$D$503,$B$4:$B$503,B445,$A$4:$A$503,"&lt;="&amp;A445)+SUMIFS($E$4:$E$503,$B$4:$B$503,B445,$A$4:$A$503,"&lt;="&amp;A445)-SUMIFS('생산·작업일지'!$G$4:$G$503,'생산·작업일지'!$F$4:$F$503,B445,'생산·작업일지'!$A$4:$A$503,"&lt;="&amp;A445))</f>
        <v/>
      </c>
      <c r="H445" s="12" t="n"/>
      <c r="I445" s="13" t="n"/>
      <c r="J445" s="11" t="n"/>
      <c r="K445" s="13" t="n"/>
      <c r="L445" s="13" t="n"/>
      <c r="M445" s="12" t="n"/>
      <c r="N445" s="15">
        <f>IF(B445="","",IF(COUNTIF(B$4:B445,B445)=1,MAX(N$3:N444)+1,""))</f>
        <v/>
      </c>
    </row>
    <row r="446">
      <c r="A446" s="11" t="n"/>
      <c r="B446" s="12" t="n"/>
      <c r="C446" s="13" t="n"/>
      <c r="D446" s="14" t="n"/>
      <c r="E446" s="14" t="n"/>
      <c r="F446" s="14">
        <f>IF(OR(A446="",B446=""),"",IF(COUNTIFS(A$4:A446,A446,B$4:B446,B446)&gt;1,"",SUMIFS('생산·작업일지'!$G$4:$G$503,'생산·작업일지'!$F$4:$F$503,B446,'생산·작업일지'!$A$4:$A$503,A446)))</f>
        <v/>
      </c>
      <c r="G446" s="14">
        <f>IF(OR(A446="",B446=""),"",SUMIFS($D$4:$D$503,$B$4:$B$503,B446,$A$4:$A$503,"&lt;="&amp;A446)+SUMIFS($E$4:$E$503,$B$4:$B$503,B446,$A$4:$A$503,"&lt;="&amp;A446)-SUMIFS('생산·작업일지'!$G$4:$G$503,'생산·작업일지'!$F$4:$F$503,B446,'생산·작업일지'!$A$4:$A$503,"&lt;="&amp;A446))</f>
        <v/>
      </c>
      <c r="H446" s="12" t="n"/>
      <c r="I446" s="13" t="n"/>
      <c r="J446" s="11" t="n"/>
      <c r="K446" s="13" t="n"/>
      <c r="L446" s="13" t="n"/>
      <c r="M446" s="12" t="n"/>
      <c r="N446" s="15">
        <f>IF(B446="","",IF(COUNTIF(B$4:B446,B446)=1,MAX(N$3:N445)+1,""))</f>
        <v/>
      </c>
    </row>
    <row r="447">
      <c r="A447" s="11" t="n"/>
      <c r="B447" s="12" t="n"/>
      <c r="C447" s="13" t="n"/>
      <c r="D447" s="14" t="n"/>
      <c r="E447" s="14" t="n"/>
      <c r="F447" s="14">
        <f>IF(OR(A447="",B447=""),"",IF(COUNTIFS(A$4:A447,A447,B$4:B447,B447)&gt;1,"",SUMIFS('생산·작업일지'!$G$4:$G$503,'생산·작업일지'!$F$4:$F$503,B447,'생산·작업일지'!$A$4:$A$503,A447)))</f>
        <v/>
      </c>
      <c r="G447" s="14">
        <f>IF(OR(A447="",B447=""),"",SUMIFS($D$4:$D$503,$B$4:$B$503,B447,$A$4:$A$503,"&lt;="&amp;A447)+SUMIFS($E$4:$E$503,$B$4:$B$503,B447,$A$4:$A$503,"&lt;="&amp;A447)-SUMIFS('생산·작업일지'!$G$4:$G$503,'생산·작업일지'!$F$4:$F$503,B447,'생산·작업일지'!$A$4:$A$503,"&lt;="&amp;A447))</f>
        <v/>
      </c>
      <c r="H447" s="12" t="n"/>
      <c r="I447" s="13" t="n"/>
      <c r="J447" s="11" t="n"/>
      <c r="K447" s="13" t="n"/>
      <c r="L447" s="13" t="n"/>
      <c r="M447" s="12" t="n"/>
      <c r="N447" s="15">
        <f>IF(B447="","",IF(COUNTIF(B$4:B447,B447)=1,MAX(N$3:N446)+1,""))</f>
        <v/>
      </c>
    </row>
    <row r="448">
      <c r="A448" s="11" t="n"/>
      <c r="B448" s="12" t="n"/>
      <c r="C448" s="13" t="n"/>
      <c r="D448" s="14" t="n"/>
      <c r="E448" s="14" t="n"/>
      <c r="F448" s="14">
        <f>IF(OR(A448="",B448=""),"",IF(COUNTIFS(A$4:A448,A448,B$4:B448,B448)&gt;1,"",SUMIFS('생산·작업일지'!$G$4:$G$503,'생산·작업일지'!$F$4:$F$503,B448,'생산·작업일지'!$A$4:$A$503,A448)))</f>
        <v/>
      </c>
      <c r="G448" s="14">
        <f>IF(OR(A448="",B448=""),"",SUMIFS($D$4:$D$503,$B$4:$B$503,B448,$A$4:$A$503,"&lt;="&amp;A448)+SUMIFS($E$4:$E$503,$B$4:$B$503,B448,$A$4:$A$503,"&lt;="&amp;A448)-SUMIFS('생산·작업일지'!$G$4:$G$503,'생산·작업일지'!$F$4:$F$503,B448,'생산·작업일지'!$A$4:$A$503,"&lt;="&amp;A448))</f>
        <v/>
      </c>
      <c r="H448" s="12" t="n"/>
      <c r="I448" s="13" t="n"/>
      <c r="J448" s="11" t="n"/>
      <c r="K448" s="13" t="n"/>
      <c r="L448" s="13" t="n"/>
      <c r="M448" s="12" t="n"/>
      <c r="N448" s="15">
        <f>IF(B448="","",IF(COUNTIF(B$4:B448,B448)=1,MAX(N$3:N447)+1,""))</f>
        <v/>
      </c>
    </row>
    <row r="449">
      <c r="A449" s="11" t="n"/>
      <c r="B449" s="12" t="n"/>
      <c r="C449" s="13" t="n"/>
      <c r="D449" s="14" t="n"/>
      <c r="E449" s="14" t="n"/>
      <c r="F449" s="14">
        <f>IF(OR(A449="",B449=""),"",IF(COUNTIFS(A$4:A449,A449,B$4:B449,B449)&gt;1,"",SUMIFS('생산·작업일지'!$G$4:$G$503,'생산·작업일지'!$F$4:$F$503,B449,'생산·작업일지'!$A$4:$A$503,A449)))</f>
        <v/>
      </c>
      <c r="G449" s="14">
        <f>IF(OR(A449="",B449=""),"",SUMIFS($D$4:$D$503,$B$4:$B$503,B449,$A$4:$A$503,"&lt;="&amp;A449)+SUMIFS($E$4:$E$503,$B$4:$B$503,B449,$A$4:$A$503,"&lt;="&amp;A449)-SUMIFS('생산·작업일지'!$G$4:$G$503,'생산·작업일지'!$F$4:$F$503,B449,'생산·작업일지'!$A$4:$A$503,"&lt;="&amp;A449))</f>
        <v/>
      </c>
      <c r="H449" s="12" t="n"/>
      <c r="I449" s="13" t="n"/>
      <c r="J449" s="11" t="n"/>
      <c r="K449" s="13" t="n"/>
      <c r="L449" s="13" t="n"/>
      <c r="M449" s="12" t="n"/>
      <c r="N449" s="15">
        <f>IF(B449="","",IF(COUNTIF(B$4:B449,B449)=1,MAX(N$3:N448)+1,""))</f>
        <v/>
      </c>
    </row>
    <row r="450">
      <c r="A450" s="11" t="n"/>
      <c r="B450" s="12" t="n"/>
      <c r="C450" s="13" t="n"/>
      <c r="D450" s="14" t="n"/>
      <c r="E450" s="14" t="n"/>
      <c r="F450" s="14">
        <f>IF(OR(A450="",B450=""),"",IF(COUNTIFS(A$4:A450,A450,B$4:B450,B450)&gt;1,"",SUMIFS('생산·작업일지'!$G$4:$G$503,'생산·작업일지'!$F$4:$F$503,B450,'생산·작업일지'!$A$4:$A$503,A450)))</f>
        <v/>
      </c>
      <c r="G450" s="14">
        <f>IF(OR(A450="",B450=""),"",SUMIFS($D$4:$D$503,$B$4:$B$503,B450,$A$4:$A$503,"&lt;="&amp;A450)+SUMIFS($E$4:$E$503,$B$4:$B$503,B450,$A$4:$A$503,"&lt;="&amp;A450)-SUMIFS('생산·작업일지'!$G$4:$G$503,'생산·작업일지'!$F$4:$F$503,B450,'생산·작업일지'!$A$4:$A$503,"&lt;="&amp;A450))</f>
        <v/>
      </c>
      <c r="H450" s="12" t="n"/>
      <c r="I450" s="13" t="n"/>
      <c r="J450" s="11" t="n"/>
      <c r="K450" s="13" t="n"/>
      <c r="L450" s="13" t="n"/>
      <c r="M450" s="12" t="n"/>
      <c r="N450" s="15">
        <f>IF(B450="","",IF(COUNTIF(B$4:B450,B450)=1,MAX(N$3:N449)+1,""))</f>
        <v/>
      </c>
    </row>
    <row r="451">
      <c r="A451" s="11" t="n"/>
      <c r="B451" s="12" t="n"/>
      <c r="C451" s="13" t="n"/>
      <c r="D451" s="14" t="n"/>
      <c r="E451" s="14" t="n"/>
      <c r="F451" s="14">
        <f>IF(OR(A451="",B451=""),"",IF(COUNTIFS(A$4:A451,A451,B$4:B451,B451)&gt;1,"",SUMIFS('생산·작업일지'!$G$4:$G$503,'생산·작업일지'!$F$4:$F$503,B451,'생산·작업일지'!$A$4:$A$503,A451)))</f>
        <v/>
      </c>
      <c r="G451" s="14">
        <f>IF(OR(A451="",B451=""),"",SUMIFS($D$4:$D$503,$B$4:$B$503,B451,$A$4:$A$503,"&lt;="&amp;A451)+SUMIFS($E$4:$E$503,$B$4:$B$503,B451,$A$4:$A$503,"&lt;="&amp;A451)-SUMIFS('생산·작업일지'!$G$4:$G$503,'생산·작업일지'!$F$4:$F$503,B451,'생산·작업일지'!$A$4:$A$503,"&lt;="&amp;A451))</f>
        <v/>
      </c>
      <c r="H451" s="12" t="n"/>
      <c r="I451" s="13" t="n"/>
      <c r="J451" s="11" t="n"/>
      <c r="K451" s="13" t="n"/>
      <c r="L451" s="13" t="n"/>
      <c r="M451" s="12" t="n"/>
      <c r="N451" s="15">
        <f>IF(B451="","",IF(COUNTIF(B$4:B451,B451)=1,MAX(N$3:N450)+1,""))</f>
        <v/>
      </c>
    </row>
    <row r="452">
      <c r="A452" s="11" t="n"/>
      <c r="B452" s="12" t="n"/>
      <c r="C452" s="13" t="n"/>
      <c r="D452" s="14" t="n"/>
      <c r="E452" s="14" t="n"/>
      <c r="F452" s="14">
        <f>IF(OR(A452="",B452=""),"",IF(COUNTIFS(A$4:A452,A452,B$4:B452,B452)&gt;1,"",SUMIFS('생산·작업일지'!$G$4:$G$503,'생산·작업일지'!$F$4:$F$503,B452,'생산·작업일지'!$A$4:$A$503,A452)))</f>
        <v/>
      </c>
      <c r="G452" s="14">
        <f>IF(OR(A452="",B452=""),"",SUMIFS($D$4:$D$503,$B$4:$B$503,B452,$A$4:$A$503,"&lt;="&amp;A452)+SUMIFS($E$4:$E$503,$B$4:$B$503,B452,$A$4:$A$503,"&lt;="&amp;A452)-SUMIFS('생산·작업일지'!$G$4:$G$503,'생산·작업일지'!$F$4:$F$503,B452,'생산·작업일지'!$A$4:$A$503,"&lt;="&amp;A452))</f>
        <v/>
      </c>
      <c r="H452" s="12" t="n"/>
      <c r="I452" s="13" t="n"/>
      <c r="J452" s="11" t="n"/>
      <c r="K452" s="13" t="n"/>
      <c r="L452" s="13" t="n"/>
      <c r="M452" s="12" t="n"/>
      <c r="N452" s="15">
        <f>IF(B452="","",IF(COUNTIF(B$4:B452,B452)=1,MAX(N$3:N451)+1,""))</f>
        <v/>
      </c>
    </row>
    <row r="453">
      <c r="A453" s="11" t="n"/>
      <c r="B453" s="12" t="n"/>
      <c r="C453" s="13" t="n"/>
      <c r="D453" s="14" t="n"/>
      <c r="E453" s="14" t="n"/>
      <c r="F453" s="14">
        <f>IF(OR(A453="",B453=""),"",IF(COUNTIFS(A$4:A453,A453,B$4:B453,B453)&gt;1,"",SUMIFS('생산·작업일지'!$G$4:$G$503,'생산·작업일지'!$F$4:$F$503,B453,'생산·작업일지'!$A$4:$A$503,A453)))</f>
        <v/>
      </c>
      <c r="G453" s="14">
        <f>IF(OR(A453="",B453=""),"",SUMIFS($D$4:$D$503,$B$4:$B$503,B453,$A$4:$A$503,"&lt;="&amp;A453)+SUMIFS($E$4:$E$503,$B$4:$B$503,B453,$A$4:$A$503,"&lt;="&amp;A453)-SUMIFS('생산·작업일지'!$G$4:$G$503,'생산·작업일지'!$F$4:$F$503,B453,'생산·작업일지'!$A$4:$A$503,"&lt;="&amp;A453))</f>
        <v/>
      </c>
      <c r="H453" s="12" t="n"/>
      <c r="I453" s="13" t="n"/>
      <c r="J453" s="11" t="n"/>
      <c r="K453" s="13" t="n"/>
      <c r="L453" s="13" t="n"/>
      <c r="M453" s="12" t="n"/>
      <c r="N453" s="15">
        <f>IF(B453="","",IF(COUNTIF(B$4:B453,B453)=1,MAX(N$3:N452)+1,""))</f>
        <v/>
      </c>
    </row>
    <row r="454">
      <c r="A454" s="11" t="n"/>
      <c r="B454" s="12" t="n"/>
      <c r="C454" s="13" t="n"/>
      <c r="D454" s="14" t="n"/>
      <c r="E454" s="14" t="n"/>
      <c r="F454" s="14">
        <f>IF(OR(A454="",B454=""),"",IF(COUNTIFS(A$4:A454,A454,B$4:B454,B454)&gt;1,"",SUMIFS('생산·작업일지'!$G$4:$G$503,'생산·작업일지'!$F$4:$F$503,B454,'생산·작업일지'!$A$4:$A$503,A454)))</f>
        <v/>
      </c>
      <c r="G454" s="14">
        <f>IF(OR(A454="",B454=""),"",SUMIFS($D$4:$D$503,$B$4:$B$503,B454,$A$4:$A$503,"&lt;="&amp;A454)+SUMIFS($E$4:$E$503,$B$4:$B$503,B454,$A$4:$A$503,"&lt;="&amp;A454)-SUMIFS('생산·작업일지'!$G$4:$G$503,'생산·작업일지'!$F$4:$F$503,B454,'생산·작업일지'!$A$4:$A$503,"&lt;="&amp;A454))</f>
        <v/>
      </c>
      <c r="H454" s="12" t="n"/>
      <c r="I454" s="13" t="n"/>
      <c r="J454" s="11" t="n"/>
      <c r="K454" s="13" t="n"/>
      <c r="L454" s="13" t="n"/>
      <c r="M454" s="12" t="n"/>
      <c r="N454" s="15">
        <f>IF(B454="","",IF(COUNTIF(B$4:B454,B454)=1,MAX(N$3:N453)+1,""))</f>
        <v/>
      </c>
    </row>
    <row r="455">
      <c r="A455" s="11" t="n"/>
      <c r="B455" s="12" t="n"/>
      <c r="C455" s="13" t="n"/>
      <c r="D455" s="14" t="n"/>
      <c r="E455" s="14" t="n"/>
      <c r="F455" s="14">
        <f>IF(OR(A455="",B455=""),"",IF(COUNTIFS(A$4:A455,A455,B$4:B455,B455)&gt;1,"",SUMIFS('생산·작업일지'!$G$4:$G$503,'생산·작업일지'!$F$4:$F$503,B455,'생산·작업일지'!$A$4:$A$503,A455)))</f>
        <v/>
      </c>
      <c r="G455" s="14">
        <f>IF(OR(A455="",B455=""),"",SUMIFS($D$4:$D$503,$B$4:$B$503,B455,$A$4:$A$503,"&lt;="&amp;A455)+SUMIFS($E$4:$E$503,$B$4:$B$503,B455,$A$4:$A$503,"&lt;="&amp;A455)-SUMIFS('생산·작업일지'!$G$4:$G$503,'생산·작업일지'!$F$4:$F$503,B455,'생산·작업일지'!$A$4:$A$503,"&lt;="&amp;A455))</f>
        <v/>
      </c>
      <c r="H455" s="12" t="n"/>
      <c r="I455" s="13" t="n"/>
      <c r="J455" s="11" t="n"/>
      <c r="K455" s="13" t="n"/>
      <c r="L455" s="13" t="n"/>
      <c r="M455" s="12" t="n"/>
      <c r="N455" s="15">
        <f>IF(B455="","",IF(COUNTIF(B$4:B455,B455)=1,MAX(N$3:N454)+1,""))</f>
        <v/>
      </c>
    </row>
    <row r="456">
      <c r="A456" s="11" t="n"/>
      <c r="B456" s="12" t="n"/>
      <c r="C456" s="13" t="n"/>
      <c r="D456" s="14" t="n"/>
      <c r="E456" s="14" t="n"/>
      <c r="F456" s="14">
        <f>IF(OR(A456="",B456=""),"",IF(COUNTIFS(A$4:A456,A456,B$4:B456,B456)&gt;1,"",SUMIFS('생산·작업일지'!$G$4:$G$503,'생산·작업일지'!$F$4:$F$503,B456,'생산·작업일지'!$A$4:$A$503,A456)))</f>
        <v/>
      </c>
      <c r="G456" s="14">
        <f>IF(OR(A456="",B456=""),"",SUMIFS($D$4:$D$503,$B$4:$B$503,B456,$A$4:$A$503,"&lt;="&amp;A456)+SUMIFS($E$4:$E$503,$B$4:$B$503,B456,$A$4:$A$503,"&lt;="&amp;A456)-SUMIFS('생산·작업일지'!$G$4:$G$503,'생산·작업일지'!$F$4:$F$503,B456,'생산·작업일지'!$A$4:$A$503,"&lt;="&amp;A456))</f>
        <v/>
      </c>
      <c r="H456" s="12" t="n"/>
      <c r="I456" s="13" t="n"/>
      <c r="J456" s="11" t="n"/>
      <c r="K456" s="13" t="n"/>
      <c r="L456" s="13" t="n"/>
      <c r="M456" s="12" t="n"/>
      <c r="N456" s="15">
        <f>IF(B456="","",IF(COUNTIF(B$4:B456,B456)=1,MAX(N$3:N455)+1,""))</f>
        <v/>
      </c>
    </row>
    <row r="457">
      <c r="A457" s="11" t="n"/>
      <c r="B457" s="12" t="n"/>
      <c r="C457" s="13" t="n"/>
      <c r="D457" s="14" t="n"/>
      <c r="E457" s="14" t="n"/>
      <c r="F457" s="14">
        <f>IF(OR(A457="",B457=""),"",IF(COUNTIFS(A$4:A457,A457,B$4:B457,B457)&gt;1,"",SUMIFS('생산·작업일지'!$G$4:$G$503,'생산·작업일지'!$F$4:$F$503,B457,'생산·작업일지'!$A$4:$A$503,A457)))</f>
        <v/>
      </c>
      <c r="G457" s="14">
        <f>IF(OR(A457="",B457=""),"",SUMIFS($D$4:$D$503,$B$4:$B$503,B457,$A$4:$A$503,"&lt;="&amp;A457)+SUMIFS($E$4:$E$503,$B$4:$B$503,B457,$A$4:$A$503,"&lt;="&amp;A457)-SUMIFS('생산·작업일지'!$G$4:$G$503,'생산·작업일지'!$F$4:$F$503,B457,'생산·작업일지'!$A$4:$A$503,"&lt;="&amp;A457))</f>
        <v/>
      </c>
      <c r="H457" s="12" t="n"/>
      <c r="I457" s="13" t="n"/>
      <c r="J457" s="11" t="n"/>
      <c r="K457" s="13" t="n"/>
      <c r="L457" s="13" t="n"/>
      <c r="M457" s="12" t="n"/>
      <c r="N457" s="15">
        <f>IF(B457="","",IF(COUNTIF(B$4:B457,B457)=1,MAX(N$3:N456)+1,""))</f>
        <v/>
      </c>
    </row>
    <row r="458">
      <c r="A458" s="11" t="n"/>
      <c r="B458" s="12" t="n"/>
      <c r="C458" s="13" t="n"/>
      <c r="D458" s="14" t="n"/>
      <c r="E458" s="14" t="n"/>
      <c r="F458" s="14">
        <f>IF(OR(A458="",B458=""),"",IF(COUNTIFS(A$4:A458,A458,B$4:B458,B458)&gt;1,"",SUMIFS('생산·작업일지'!$G$4:$G$503,'생산·작업일지'!$F$4:$F$503,B458,'생산·작업일지'!$A$4:$A$503,A458)))</f>
        <v/>
      </c>
      <c r="G458" s="14">
        <f>IF(OR(A458="",B458=""),"",SUMIFS($D$4:$D$503,$B$4:$B$503,B458,$A$4:$A$503,"&lt;="&amp;A458)+SUMIFS($E$4:$E$503,$B$4:$B$503,B458,$A$4:$A$503,"&lt;="&amp;A458)-SUMIFS('생산·작업일지'!$G$4:$G$503,'생산·작업일지'!$F$4:$F$503,B458,'생산·작업일지'!$A$4:$A$503,"&lt;="&amp;A458))</f>
        <v/>
      </c>
      <c r="H458" s="12" t="n"/>
      <c r="I458" s="13" t="n"/>
      <c r="J458" s="11" t="n"/>
      <c r="K458" s="13" t="n"/>
      <c r="L458" s="13" t="n"/>
      <c r="M458" s="12" t="n"/>
      <c r="N458" s="15">
        <f>IF(B458="","",IF(COUNTIF(B$4:B458,B458)=1,MAX(N$3:N457)+1,""))</f>
        <v/>
      </c>
    </row>
    <row r="459">
      <c r="A459" s="11" t="n"/>
      <c r="B459" s="12" t="n"/>
      <c r="C459" s="13" t="n"/>
      <c r="D459" s="14" t="n"/>
      <c r="E459" s="14" t="n"/>
      <c r="F459" s="14">
        <f>IF(OR(A459="",B459=""),"",IF(COUNTIFS(A$4:A459,A459,B$4:B459,B459)&gt;1,"",SUMIFS('생산·작업일지'!$G$4:$G$503,'생산·작업일지'!$F$4:$F$503,B459,'생산·작업일지'!$A$4:$A$503,A459)))</f>
        <v/>
      </c>
      <c r="G459" s="14">
        <f>IF(OR(A459="",B459=""),"",SUMIFS($D$4:$D$503,$B$4:$B$503,B459,$A$4:$A$503,"&lt;="&amp;A459)+SUMIFS($E$4:$E$503,$B$4:$B$503,B459,$A$4:$A$503,"&lt;="&amp;A459)-SUMIFS('생산·작업일지'!$G$4:$G$503,'생산·작업일지'!$F$4:$F$503,B459,'생산·작업일지'!$A$4:$A$503,"&lt;="&amp;A459))</f>
        <v/>
      </c>
      <c r="H459" s="12" t="n"/>
      <c r="I459" s="13" t="n"/>
      <c r="J459" s="11" t="n"/>
      <c r="K459" s="13" t="n"/>
      <c r="L459" s="13" t="n"/>
      <c r="M459" s="12" t="n"/>
      <c r="N459" s="15">
        <f>IF(B459="","",IF(COUNTIF(B$4:B459,B459)=1,MAX(N$3:N458)+1,""))</f>
        <v/>
      </c>
    </row>
    <row r="460">
      <c r="A460" s="11" t="n"/>
      <c r="B460" s="12" t="n"/>
      <c r="C460" s="13" t="n"/>
      <c r="D460" s="14" t="n"/>
      <c r="E460" s="14" t="n"/>
      <c r="F460" s="14">
        <f>IF(OR(A460="",B460=""),"",IF(COUNTIFS(A$4:A460,A460,B$4:B460,B460)&gt;1,"",SUMIFS('생산·작업일지'!$G$4:$G$503,'생산·작업일지'!$F$4:$F$503,B460,'생산·작업일지'!$A$4:$A$503,A460)))</f>
        <v/>
      </c>
      <c r="G460" s="14">
        <f>IF(OR(A460="",B460=""),"",SUMIFS($D$4:$D$503,$B$4:$B$503,B460,$A$4:$A$503,"&lt;="&amp;A460)+SUMIFS($E$4:$E$503,$B$4:$B$503,B460,$A$4:$A$503,"&lt;="&amp;A460)-SUMIFS('생산·작업일지'!$G$4:$G$503,'생산·작업일지'!$F$4:$F$503,B460,'생산·작업일지'!$A$4:$A$503,"&lt;="&amp;A460))</f>
        <v/>
      </c>
      <c r="H460" s="12" t="n"/>
      <c r="I460" s="13" t="n"/>
      <c r="J460" s="11" t="n"/>
      <c r="K460" s="13" t="n"/>
      <c r="L460" s="13" t="n"/>
      <c r="M460" s="12" t="n"/>
      <c r="N460" s="15">
        <f>IF(B460="","",IF(COUNTIF(B$4:B460,B460)=1,MAX(N$3:N459)+1,""))</f>
        <v/>
      </c>
    </row>
    <row r="461">
      <c r="A461" s="11" t="n"/>
      <c r="B461" s="12" t="n"/>
      <c r="C461" s="13" t="n"/>
      <c r="D461" s="14" t="n"/>
      <c r="E461" s="14" t="n"/>
      <c r="F461" s="14">
        <f>IF(OR(A461="",B461=""),"",IF(COUNTIFS(A$4:A461,A461,B$4:B461,B461)&gt;1,"",SUMIFS('생산·작업일지'!$G$4:$G$503,'생산·작업일지'!$F$4:$F$503,B461,'생산·작업일지'!$A$4:$A$503,A461)))</f>
        <v/>
      </c>
      <c r="G461" s="14">
        <f>IF(OR(A461="",B461=""),"",SUMIFS($D$4:$D$503,$B$4:$B$503,B461,$A$4:$A$503,"&lt;="&amp;A461)+SUMIFS($E$4:$E$503,$B$4:$B$503,B461,$A$4:$A$503,"&lt;="&amp;A461)-SUMIFS('생산·작업일지'!$G$4:$G$503,'생산·작업일지'!$F$4:$F$503,B461,'생산·작업일지'!$A$4:$A$503,"&lt;="&amp;A461))</f>
        <v/>
      </c>
      <c r="H461" s="12" t="n"/>
      <c r="I461" s="13" t="n"/>
      <c r="J461" s="11" t="n"/>
      <c r="K461" s="13" t="n"/>
      <c r="L461" s="13" t="n"/>
      <c r="M461" s="12" t="n"/>
      <c r="N461" s="15">
        <f>IF(B461="","",IF(COUNTIF(B$4:B461,B461)=1,MAX(N$3:N460)+1,""))</f>
        <v/>
      </c>
    </row>
    <row r="462">
      <c r="A462" s="11" t="n"/>
      <c r="B462" s="12" t="n"/>
      <c r="C462" s="13" t="n"/>
      <c r="D462" s="14" t="n"/>
      <c r="E462" s="14" t="n"/>
      <c r="F462" s="14">
        <f>IF(OR(A462="",B462=""),"",IF(COUNTIFS(A$4:A462,A462,B$4:B462,B462)&gt;1,"",SUMIFS('생산·작업일지'!$G$4:$G$503,'생산·작업일지'!$F$4:$F$503,B462,'생산·작업일지'!$A$4:$A$503,A462)))</f>
        <v/>
      </c>
      <c r="G462" s="14">
        <f>IF(OR(A462="",B462=""),"",SUMIFS($D$4:$D$503,$B$4:$B$503,B462,$A$4:$A$503,"&lt;="&amp;A462)+SUMIFS($E$4:$E$503,$B$4:$B$503,B462,$A$4:$A$503,"&lt;="&amp;A462)-SUMIFS('생산·작업일지'!$G$4:$G$503,'생산·작업일지'!$F$4:$F$503,B462,'생산·작업일지'!$A$4:$A$503,"&lt;="&amp;A462))</f>
        <v/>
      </c>
      <c r="H462" s="12" t="n"/>
      <c r="I462" s="13" t="n"/>
      <c r="J462" s="11" t="n"/>
      <c r="K462" s="13" t="n"/>
      <c r="L462" s="13" t="n"/>
      <c r="M462" s="12" t="n"/>
      <c r="N462" s="15">
        <f>IF(B462="","",IF(COUNTIF(B$4:B462,B462)=1,MAX(N$3:N461)+1,""))</f>
        <v/>
      </c>
    </row>
    <row r="463">
      <c r="A463" s="11" t="n"/>
      <c r="B463" s="12" t="n"/>
      <c r="C463" s="13" t="n"/>
      <c r="D463" s="14" t="n"/>
      <c r="E463" s="14" t="n"/>
      <c r="F463" s="14">
        <f>IF(OR(A463="",B463=""),"",IF(COUNTIFS(A$4:A463,A463,B$4:B463,B463)&gt;1,"",SUMIFS('생산·작업일지'!$G$4:$G$503,'생산·작업일지'!$F$4:$F$503,B463,'생산·작업일지'!$A$4:$A$503,A463)))</f>
        <v/>
      </c>
      <c r="G463" s="14">
        <f>IF(OR(A463="",B463=""),"",SUMIFS($D$4:$D$503,$B$4:$B$503,B463,$A$4:$A$503,"&lt;="&amp;A463)+SUMIFS($E$4:$E$503,$B$4:$B$503,B463,$A$4:$A$503,"&lt;="&amp;A463)-SUMIFS('생산·작업일지'!$G$4:$G$503,'생산·작업일지'!$F$4:$F$503,B463,'생산·작업일지'!$A$4:$A$503,"&lt;="&amp;A463))</f>
        <v/>
      </c>
      <c r="H463" s="12" t="n"/>
      <c r="I463" s="13" t="n"/>
      <c r="J463" s="11" t="n"/>
      <c r="K463" s="13" t="n"/>
      <c r="L463" s="13" t="n"/>
      <c r="M463" s="12" t="n"/>
      <c r="N463" s="15">
        <f>IF(B463="","",IF(COUNTIF(B$4:B463,B463)=1,MAX(N$3:N462)+1,""))</f>
        <v/>
      </c>
    </row>
    <row r="464">
      <c r="A464" s="11" t="n"/>
      <c r="B464" s="12" t="n"/>
      <c r="C464" s="13" t="n"/>
      <c r="D464" s="14" t="n"/>
      <c r="E464" s="14" t="n"/>
      <c r="F464" s="14">
        <f>IF(OR(A464="",B464=""),"",IF(COUNTIFS(A$4:A464,A464,B$4:B464,B464)&gt;1,"",SUMIFS('생산·작업일지'!$G$4:$G$503,'생산·작업일지'!$F$4:$F$503,B464,'생산·작업일지'!$A$4:$A$503,A464)))</f>
        <v/>
      </c>
      <c r="G464" s="14">
        <f>IF(OR(A464="",B464=""),"",SUMIFS($D$4:$D$503,$B$4:$B$503,B464,$A$4:$A$503,"&lt;="&amp;A464)+SUMIFS($E$4:$E$503,$B$4:$B$503,B464,$A$4:$A$503,"&lt;="&amp;A464)-SUMIFS('생산·작업일지'!$G$4:$G$503,'생산·작업일지'!$F$4:$F$503,B464,'생산·작업일지'!$A$4:$A$503,"&lt;="&amp;A464))</f>
        <v/>
      </c>
      <c r="H464" s="12" t="n"/>
      <c r="I464" s="13" t="n"/>
      <c r="J464" s="11" t="n"/>
      <c r="K464" s="13" t="n"/>
      <c r="L464" s="13" t="n"/>
      <c r="M464" s="12" t="n"/>
      <c r="N464" s="15">
        <f>IF(B464="","",IF(COUNTIF(B$4:B464,B464)=1,MAX(N$3:N463)+1,""))</f>
        <v/>
      </c>
    </row>
    <row r="465">
      <c r="A465" s="11" t="n"/>
      <c r="B465" s="12" t="n"/>
      <c r="C465" s="13" t="n"/>
      <c r="D465" s="14" t="n"/>
      <c r="E465" s="14" t="n"/>
      <c r="F465" s="14">
        <f>IF(OR(A465="",B465=""),"",IF(COUNTIFS(A$4:A465,A465,B$4:B465,B465)&gt;1,"",SUMIFS('생산·작업일지'!$G$4:$G$503,'생산·작업일지'!$F$4:$F$503,B465,'생산·작업일지'!$A$4:$A$503,A465)))</f>
        <v/>
      </c>
      <c r="G465" s="14">
        <f>IF(OR(A465="",B465=""),"",SUMIFS($D$4:$D$503,$B$4:$B$503,B465,$A$4:$A$503,"&lt;="&amp;A465)+SUMIFS($E$4:$E$503,$B$4:$B$503,B465,$A$4:$A$503,"&lt;="&amp;A465)-SUMIFS('생산·작업일지'!$G$4:$G$503,'생산·작업일지'!$F$4:$F$503,B465,'생산·작업일지'!$A$4:$A$503,"&lt;="&amp;A465))</f>
        <v/>
      </c>
      <c r="H465" s="12" t="n"/>
      <c r="I465" s="13" t="n"/>
      <c r="J465" s="11" t="n"/>
      <c r="K465" s="13" t="n"/>
      <c r="L465" s="13" t="n"/>
      <c r="M465" s="12" t="n"/>
      <c r="N465" s="15">
        <f>IF(B465="","",IF(COUNTIF(B$4:B465,B465)=1,MAX(N$3:N464)+1,""))</f>
        <v/>
      </c>
    </row>
    <row r="466">
      <c r="A466" s="11" t="n"/>
      <c r="B466" s="12" t="n"/>
      <c r="C466" s="13" t="n"/>
      <c r="D466" s="14" t="n"/>
      <c r="E466" s="14" t="n"/>
      <c r="F466" s="14">
        <f>IF(OR(A466="",B466=""),"",IF(COUNTIFS(A$4:A466,A466,B$4:B466,B466)&gt;1,"",SUMIFS('생산·작업일지'!$G$4:$G$503,'생산·작업일지'!$F$4:$F$503,B466,'생산·작업일지'!$A$4:$A$503,A466)))</f>
        <v/>
      </c>
      <c r="G466" s="14">
        <f>IF(OR(A466="",B466=""),"",SUMIFS($D$4:$D$503,$B$4:$B$503,B466,$A$4:$A$503,"&lt;="&amp;A466)+SUMIFS($E$4:$E$503,$B$4:$B$503,B466,$A$4:$A$503,"&lt;="&amp;A466)-SUMIFS('생산·작업일지'!$G$4:$G$503,'생산·작업일지'!$F$4:$F$503,B466,'생산·작업일지'!$A$4:$A$503,"&lt;="&amp;A466))</f>
        <v/>
      </c>
      <c r="H466" s="12" t="n"/>
      <c r="I466" s="13" t="n"/>
      <c r="J466" s="11" t="n"/>
      <c r="K466" s="13" t="n"/>
      <c r="L466" s="13" t="n"/>
      <c r="M466" s="12" t="n"/>
      <c r="N466" s="15">
        <f>IF(B466="","",IF(COUNTIF(B$4:B466,B466)=1,MAX(N$3:N465)+1,""))</f>
        <v/>
      </c>
    </row>
    <row r="467">
      <c r="A467" s="11" t="n"/>
      <c r="B467" s="12" t="n"/>
      <c r="C467" s="13" t="n"/>
      <c r="D467" s="14" t="n"/>
      <c r="E467" s="14" t="n"/>
      <c r="F467" s="14">
        <f>IF(OR(A467="",B467=""),"",IF(COUNTIFS(A$4:A467,A467,B$4:B467,B467)&gt;1,"",SUMIFS('생산·작업일지'!$G$4:$G$503,'생산·작업일지'!$F$4:$F$503,B467,'생산·작업일지'!$A$4:$A$503,A467)))</f>
        <v/>
      </c>
      <c r="G467" s="14">
        <f>IF(OR(A467="",B467=""),"",SUMIFS($D$4:$D$503,$B$4:$B$503,B467,$A$4:$A$503,"&lt;="&amp;A467)+SUMIFS($E$4:$E$503,$B$4:$B$503,B467,$A$4:$A$503,"&lt;="&amp;A467)-SUMIFS('생산·작업일지'!$G$4:$G$503,'생산·작업일지'!$F$4:$F$503,B467,'생산·작업일지'!$A$4:$A$503,"&lt;="&amp;A467))</f>
        <v/>
      </c>
      <c r="H467" s="12" t="n"/>
      <c r="I467" s="13" t="n"/>
      <c r="J467" s="11" t="n"/>
      <c r="K467" s="13" t="n"/>
      <c r="L467" s="13" t="n"/>
      <c r="M467" s="12" t="n"/>
      <c r="N467" s="15">
        <f>IF(B467="","",IF(COUNTIF(B$4:B467,B467)=1,MAX(N$3:N466)+1,""))</f>
        <v/>
      </c>
    </row>
    <row r="468">
      <c r="A468" s="11" t="n"/>
      <c r="B468" s="12" t="n"/>
      <c r="C468" s="13" t="n"/>
      <c r="D468" s="14" t="n"/>
      <c r="E468" s="14" t="n"/>
      <c r="F468" s="14">
        <f>IF(OR(A468="",B468=""),"",IF(COUNTIFS(A$4:A468,A468,B$4:B468,B468)&gt;1,"",SUMIFS('생산·작업일지'!$G$4:$G$503,'생산·작업일지'!$F$4:$F$503,B468,'생산·작업일지'!$A$4:$A$503,A468)))</f>
        <v/>
      </c>
      <c r="G468" s="14">
        <f>IF(OR(A468="",B468=""),"",SUMIFS($D$4:$D$503,$B$4:$B$503,B468,$A$4:$A$503,"&lt;="&amp;A468)+SUMIFS($E$4:$E$503,$B$4:$B$503,B468,$A$4:$A$503,"&lt;="&amp;A468)-SUMIFS('생산·작업일지'!$G$4:$G$503,'생산·작업일지'!$F$4:$F$503,B468,'생산·작업일지'!$A$4:$A$503,"&lt;="&amp;A468))</f>
        <v/>
      </c>
      <c r="H468" s="12" t="n"/>
      <c r="I468" s="13" t="n"/>
      <c r="J468" s="11" t="n"/>
      <c r="K468" s="13" t="n"/>
      <c r="L468" s="13" t="n"/>
      <c r="M468" s="12" t="n"/>
      <c r="N468" s="15">
        <f>IF(B468="","",IF(COUNTIF(B$4:B468,B468)=1,MAX(N$3:N467)+1,""))</f>
        <v/>
      </c>
    </row>
    <row r="469">
      <c r="A469" s="11" t="n"/>
      <c r="B469" s="12" t="n"/>
      <c r="C469" s="13" t="n"/>
      <c r="D469" s="14" t="n"/>
      <c r="E469" s="14" t="n"/>
      <c r="F469" s="14">
        <f>IF(OR(A469="",B469=""),"",IF(COUNTIFS(A$4:A469,A469,B$4:B469,B469)&gt;1,"",SUMIFS('생산·작업일지'!$G$4:$G$503,'생산·작업일지'!$F$4:$F$503,B469,'생산·작업일지'!$A$4:$A$503,A469)))</f>
        <v/>
      </c>
      <c r="G469" s="14">
        <f>IF(OR(A469="",B469=""),"",SUMIFS($D$4:$D$503,$B$4:$B$503,B469,$A$4:$A$503,"&lt;="&amp;A469)+SUMIFS($E$4:$E$503,$B$4:$B$503,B469,$A$4:$A$503,"&lt;="&amp;A469)-SUMIFS('생산·작업일지'!$G$4:$G$503,'생산·작업일지'!$F$4:$F$503,B469,'생산·작업일지'!$A$4:$A$503,"&lt;="&amp;A469))</f>
        <v/>
      </c>
      <c r="H469" s="12" t="n"/>
      <c r="I469" s="13" t="n"/>
      <c r="J469" s="11" t="n"/>
      <c r="K469" s="13" t="n"/>
      <c r="L469" s="13" t="n"/>
      <c r="M469" s="12" t="n"/>
      <c r="N469" s="15">
        <f>IF(B469="","",IF(COUNTIF(B$4:B469,B469)=1,MAX(N$3:N468)+1,""))</f>
        <v/>
      </c>
    </row>
    <row r="470">
      <c r="A470" s="11" t="n"/>
      <c r="B470" s="12" t="n"/>
      <c r="C470" s="13" t="n"/>
      <c r="D470" s="14" t="n"/>
      <c r="E470" s="14" t="n"/>
      <c r="F470" s="14">
        <f>IF(OR(A470="",B470=""),"",IF(COUNTIFS(A$4:A470,A470,B$4:B470,B470)&gt;1,"",SUMIFS('생산·작업일지'!$G$4:$G$503,'생산·작업일지'!$F$4:$F$503,B470,'생산·작업일지'!$A$4:$A$503,A470)))</f>
        <v/>
      </c>
      <c r="G470" s="14">
        <f>IF(OR(A470="",B470=""),"",SUMIFS($D$4:$D$503,$B$4:$B$503,B470,$A$4:$A$503,"&lt;="&amp;A470)+SUMIFS($E$4:$E$503,$B$4:$B$503,B470,$A$4:$A$503,"&lt;="&amp;A470)-SUMIFS('생산·작업일지'!$G$4:$G$503,'생산·작업일지'!$F$4:$F$503,B470,'생산·작업일지'!$A$4:$A$503,"&lt;="&amp;A470))</f>
        <v/>
      </c>
      <c r="H470" s="12" t="n"/>
      <c r="I470" s="13" t="n"/>
      <c r="J470" s="11" t="n"/>
      <c r="K470" s="13" t="n"/>
      <c r="L470" s="13" t="n"/>
      <c r="M470" s="12" t="n"/>
      <c r="N470" s="15">
        <f>IF(B470="","",IF(COUNTIF(B$4:B470,B470)=1,MAX(N$3:N469)+1,""))</f>
        <v/>
      </c>
    </row>
    <row r="471">
      <c r="A471" s="11" t="n"/>
      <c r="B471" s="12" t="n"/>
      <c r="C471" s="13" t="n"/>
      <c r="D471" s="14" t="n"/>
      <c r="E471" s="14" t="n"/>
      <c r="F471" s="14">
        <f>IF(OR(A471="",B471=""),"",IF(COUNTIFS(A$4:A471,A471,B$4:B471,B471)&gt;1,"",SUMIFS('생산·작업일지'!$G$4:$G$503,'생산·작업일지'!$F$4:$F$503,B471,'생산·작업일지'!$A$4:$A$503,A471)))</f>
        <v/>
      </c>
      <c r="G471" s="14">
        <f>IF(OR(A471="",B471=""),"",SUMIFS($D$4:$D$503,$B$4:$B$503,B471,$A$4:$A$503,"&lt;="&amp;A471)+SUMIFS($E$4:$E$503,$B$4:$B$503,B471,$A$4:$A$503,"&lt;="&amp;A471)-SUMIFS('생산·작업일지'!$G$4:$G$503,'생산·작업일지'!$F$4:$F$503,B471,'생산·작업일지'!$A$4:$A$503,"&lt;="&amp;A471))</f>
        <v/>
      </c>
      <c r="H471" s="12" t="n"/>
      <c r="I471" s="13" t="n"/>
      <c r="J471" s="11" t="n"/>
      <c r="K471" s="13" t="n"/>
      <c r="L471" s="13" t="n"/>
      <c r="M471" s="12" t="n"/>
      <c r="N471" s="15">
        <f>IF(B471="","",IF(COUNTIF(B$4:B471,B471)=1,MAX(N$3:N470)+1,""))</f>
        <v/>
      </c>
    </row>
    <row r="472">
      <c r="A472" s="11" t="n"/>
      <c r="B472" s="12" t="n"/>
      <c r="C472" s="13" t="n"/>
      <c r="D472" s="14" t="n"/>
      <c r="E472" s="14" t="n"/>
      <c r="F472" s="14">
        <f>IF(OR(A472="",B472=""),"",IF(COUNTIFS(A$4:A472,A472,B$4:B472,B472)&gt;1,"",SUMIFS('생산·작업일지'!$G$4:$G$503,'생산·작업일지'!$F$4:$F$503,B472,'생산·작업일지'!$A$4:$A$503,A472)))</f>
        <v/>
      </c>
      <c r="G472" s="14">
        <f>IF(OR(A472="",B472=""),"",SUMIFS($D$4:$D$503,$B$4:$B$503,B472,$A$4:$A$503,"&lt;="&amp;A472)+SUMIFS($E$4:$E$503,$B$4:$B$503,B472,$A$4:$A$503,"&lt;="&amp;A472)-SUMIFS('생산·작업일지'!$G$4:$G$503,'생산·작업일지'!$F$4:$F$503,B472,'생산·작업일지'!$A$4:$A$503,"&lt;="&amp;A472))</f>
        <v/>
      </c>
      <c r="H472" s="12" t="n"/>
      <c r="I472" s="13" t="n"/>
      <c r="J472" s="11" t="n"/>
      <c r="K472" s="13" t="n"/>
      <c r="L472" s="13" t="n"/>
      <c r="M472" s="12" t="n"/>
      <c r="N472" s="15">
        <f>IF(B472="","",IF(COUNTIF(B$4:B472,B472)=1,MAX(N$3:N471)+1,""))</f>
        <v/>
      </c>
    </row>
    <row r="473">
      <c r="A473" s="11" t="n"/>
      <c r="B473" s="12" t="n"/>
      <c r="C473" s="13" t="n"/>
      <c r="D473" s="14" t="n"/>
      <c r="E473" s="14" t="n"/>
      <c r="F473" s="14">
        <f>IF(OR(A473="",B473=""),"",IF(COUNTIFS(A$4:A473,A473,B$4:B473,B473)&gt;1,"",SUMIFS('생산·작업일지'!$G$4:$G$503,'생산·작업일지'!$F$4:$F$503,B473,'생산·작업일지'!$A$4:$A$503,A473)))</f>
        <v/>
      </c>
      <c r="G473" s="14">
        <f>IF(OR(A473="",B473=""),"",SUMIFS($D$4:$D$503,$B$4:$B$503,B473,$A$4:$A$503,"&lt;="&amp;A473)+SUMIFS($E$4:$E$503,$B$4:$B$503,B473,$A$4:$A$503,"&lt;="&amp;A473)-SUMIFS('생산·작업일지'!$G$4:$G$503,'생산·작업일지'!$F$4:$F$503,B473,'생산·작업일지'!$A$4:$A$503,"&lt;="&amp;A473))</f>
        <v/>
      </c>
      <c r="H473" s="12" t="n"/>
      <c r="I473" s="13" t="n"/>
      <c r="J473" s="11" t="n"/>
      <c r="K473" s="13" t="n"/>
      <c r="L473" s="13" t="n"/>
      <c r="M473" s="12" t="n"/>
      <c r="N473" s="15">
        <f>IF(B473="","",IF(COUNTIF(B$4:B473,B473)=1,MAX(N$3:N472)+1,""))</f>
        <v/>
      </c>
    </row>
    <row r="474">
      <c r="A474" s="11" t="n"/>
      <c r="B474" s="12" t="n"/>
      <c r="C474" s="13" t="n"/>
      <c r="D474" s="14" t="n"/>
      <c r="E474" s="14" t="n"/>
      <c r="F474" s="14">
        <f>IF(OR(A474="",B474=""),"",IF(COUNTIFS(A$4:A474,A474,B$4:B474,B474)&gt;1,"",SUMIFS('생산·작업일지'!$G$4:$G$503,'생산·작업일지'!$F$4:$F$503,B474,'생산·작업일지'!$A$4:$A$503,A474)))</f>
        <v/>
      </c>
      <c r="G474" s="14">
        <f>IF(OR(A474="",B474=""),"",SUMIFS($D$4:$D$503,$B$4:$B$503,B474,$A$4:$A$503,"&lt;="&amp;A474)+SUMIFS($E$4:$E$503,$B$4:$B$503,B474,$A$4:$A$503,"&lt;="&amp;A474)-SUMIFS('생산·작업일지'!$G$4:$G$503,'생산·작업일지'!$F$4:$F$503,B474,'생산·작업일지'!$A$4:$A$503,"&lt;="&amp;A474))</f>
        <v/>
      </c>
      <c r="H474" s="12" t="n"/>
      <c r="I474" s="13" t="n"/>
      <c r="J474" s="11" t="n"/>
      <c r="K474" s="13" t="n"/>
      <c r="L474" s="13" t="n"/>
      <c r="M474" s="12" t="n"/>
      <c r="N474" s="15">
        <f>IF(B474="","",IF(COUNTIF(B$4:B474,B474)=1,MAX(N$3:N473)+1,""))</f>
        <v/>
      </c>
    </row>
    <row r="475">
      <c r="A475" s="11" t="n"/>
      <c r="B475" s="12" t="n"/>
      <c r="C475" s="13" t="n"/>
      <c r="D475" s="14" t="n"/>
      <c r="E475" s="14" t="n"/>
      <c r="F475" s="14">
        <f>IF(OR(A475="",B475=""),"",IF(COUNTIFS(A$4:A475,A475,B$4:B475,B475)&gt;1,"",SUMIFS('생산·작업일지'!$G$4:$G$503,'생산·작업일지'!$F$4:$F$503,B475,'생산·작업일지'!$A$4:$A$503,A475)))</f>
        <v/>
      </c>
      <c r="G475" s="14">
        <f>IF(OR(A475="",B475=""),"",SUMIFS($D$4:$D$503,$B$4:$B$503,B475,$A$4:$A$503,"&lt;="&amp;A475)+SUMIFS($E$4:$E$503,$B$4:$B$503,B475,$A$4:$A$503,"&lt;="&amp;A475)-SUMIFS('생산·작업일지'!$G$4:$G$503,'생산·작업일지'!$F$4:$F$503,B475,'생산·작업일지'!$A$4:$A$503,"&lt;="&amp;A475))</f>
        <v/>
      </c>
      <c r="H475" s="12" t="n"/>
      <c r="I475" s="13" t="n"/>
      <c r="J475" s="11" t="n"/>
      <c r="K475" s="13" t="n"/>
      <c r="L475" s="13" t="n"/>
      <c r="M475" s="12" t="n"/>
      <c r="N475" s="15">
        <f>IF(B475="","",IF(COUNTIF(B$4:B475,B475)=1,MAX(N$3:N474)+1,""))</f>
        <v/>
      </c>
    </row>
    <row r="476">
      <c r="A476" s="11" t="n"/>
      <c r="B476" s="12" t="n"/>
      <c r="C476" s="13" t="n"/>
      <c r="D476" s="14" t="n"/>
      <c r="E476" s="14" t="n"/>
      <c r="F476" s="14">
        <f>IF(OR(A476="",B476=""),"",IF(COUNTIFS(A$4:A476,A476,B$4:B476,B476)&gt;1,"",SUMIFS('생산·작업일지'!$G$4:$G$503,'생산·작업일지'!$F$4:$F$503,B476,'생산·작업일지'!$A$4:$A$503,A476)))</f>
        <v/>
      </c>
      <c r="G476" s="14">
        <f>IF(OR(A476="",B476=""),"",SUMIFS($D$4:$D$503,$B$4:$B$503,B476,$A$4:$A$503,"&lt;="&amp;A476)+SUMIFS($E$4:$E$503,$B$4:$B$503,B476,$A$4:$A$503,"&lt;="&amp;A476)-SUMIFS('생산·작업일지'!$G$4:$G$503,'생산·작업일지'!$F$4:$F$503,B476,'생산·작업일지'!$A$4:$A$503,"&lt;="&amp;A476))</f>
        <v/>
      </c>
      <c r="H476" s="12" t="n"/>
      <c r="I476" s="13" t="n"/>
      <c r="J476" s="11" t="n"/>
      <c r="K476" s="13" t="n"/>
      <c r="L476" s="13" t="n"/>
      <c r="M476" s="12" t="n"/>
      <c r="N476" s="15">
        <f>IF(B476="","",IF(COUNTIF(B$4:B476,B476)=1,MAX(N$3:N475)+1,""))</f>
        <v/>
      </c>
    </row>
    <row r="477">
      <c r="A477" s="11" t="n"/>
      <c r="B477" s="12" t="n"/>
      <c r="C477" s="13" t="n"/>
      <c r="D477" s="14" t="n"/>
      <c r="E477" s="14" t="n"/>
      <c r="F477" s="14">
        <f>IF(OR(A477="",B477=""),"",IF(COUNTIFS(A$4:A477,A477,B$4:B477,B477)&gt;1,"",SUMIFS('생산·작업일지'!$G$4:$G$503,'생산·작업일지'!$F$4:$F$503,B477,'생산·작업일지'!$A$4:$A$503,A477)))</f>
        <v/>
      </c>
      <c r="G477" s="14">
        <f>IF(OR(A477="",B477=""),"",SUMIFS($D$4:$D$503,$B$4:$B$503,B477,$A$4:$A$503,"&lt;="&amp;A477)+SUMIFS($E$4:$E$503,$B$4:$B$503,B477,$A$4:$A$503,"&lt;="&amp;A477)-SUMIFS('생산·작업일지'!$G$4:$G$503,'생산·작업일지'!$F$4:$F$503,B477,'생산·작업일지'!$A$4:$A$503,"&lt;="&amp;A477))</f>
        <v/>
      </c>
      <c r="H477" s="12" t="n"/>
      <c r="I477" s="13" t="n"/>
      <c r="J477" s="11" t="n"/>
      <c r="K477" s="13" t="n"/>
      <c r="L477" s="13" t="n"/>
      <c r="M477" s="12" t="n"/>
      <c r="N477" s="15">
        <f>IF(B477="","",IF(COUNTIF(B$4:B477,B477)=1,MAX(N$3:N476)+1,""))</f>
        <v/>
      </c>
    </row>
    <row r="478">
      <c r="A478" s="11" t="n"/>
      <c r="B478" s="12" t="n"/>
      <c r="C478" s="13" t="n"/>
      <c r="D478" s="14" t="n"/>
      <c r="E478" s="14" t="n"/>
      <c r="F478" s="14">
        <f>IF(OR(A478="",B478=""),"",IF(COUNTIFS(A$4:A478,A478,B$4:B478,B478)&gt;1,"",SUMIFS('생산·작업일지'!$G$4:$G$503,'생산·작업일지'!$F$4:$F$503,B478,'생산·작업일지'!$A$4:$A$503,A478)))</f>
        <v/>
      </c>
      <c r="G478" s="14">
        <f>IF(OR(A478="",B478=""),"",SUMIFS($D$4:$D$503,$B$4:$B$503,B478,$A$4:$A$503,"&lt;="&amp;A478)+SUMIFS($E$4:$E$503,$B$4:$B$503,B478,$A$4:$A$503,"&lt;="&amp;A478)-SUMIFS('생산·작업일지'!$G$4:$G$503,'생산·작업일지'!$F$4:$F$503,B478,'생산·작업일지'!$A$4:$A$503,"&lt;="&amp;A478))</f>
        <v/>
      </c>
      <c r="H478" s="12" t="n"/>
      <c r="I478" s="13" t="n"/>
      <c r="J478" s="11" t="n"/>
      <c r="K478" s="13" t="n"/>
      <c r="L478" s="13" t="n"/>
      <c r="M478" s="12" t="n"/>
      <c r="N478" s="15">
        <f>IF(B478="","",IF(COUNTIF(B$4:B478,B478)=1,MAX(N$3:N477)+1,""))</f>
        <v/>
      </c>
    </row>
    <row r="479">
      <c r="A479" s="11" t="n"/>
      <c r="B479" s="12" t="n"/>
      <c r="C479" s="13" t="n"/>
      <c r="D479" s="14" t="n"/>
      <c r="E479" s="14" t="n"/>
      <c r="F479" s="14">
        <f>IF(OR(A479="",B479=""),"",IF(COUNTIFS(A$4:A479,A479,B$4:B479,B479)&gt;1,"",SUMIFS('생산·작업일지'!$G$4:$G$503,'생산·작업일지'!$F$4:$F$503,B479,'생산·작업일지'!$A$4:$A$503,A479)))</f>
        <v/>
      </c>
      <c r="G479" s="14">
        <f>IF(OR(A479="",B479=""),"",SUMIFS($D$4:$D$503,$B$4:$B$503,B479,$A$4:$A$503,"&lt;="&amp;A479)+SUMIFS($E$4:$E$503,$B$4:$B$503,B479,$A$4:$A$503,"&lt;="&amp;A479)-SUMIFS('생산·작업일지'!$G$4:$G$503,'생산·작업일지'!$F$4:$F$503,B479,'생산·작업일지'!$A$4:$A$503,"&lt;="&amp;A479))</f>
        <v/>
      </c>
      <c r="H479" s="12" t="n"/>
      <c r="I479" s="13" t="n"/>
      <c r="J479" s="11" t="n"/>
      <c r="K479" s="13" t="n"/>
      <c r="L479" s="13" t="n"/>
      <c r="M479" s="12" t="n"/>
      <c r="N479" s="15">
        <f>IF(B479="","",IF(COUNTIF(B$4:B479,B479)=1,MAX(N$3:N478)+1,""))</f>
        <v/>
      </c>
    </row>
    <row r="480">
      <c r="A480" s="11" t="n"/>
      <c r="B480" s="12" t="n"/>
      <c r="C480" s="13" t="n"/>
      <c r="D480" s="14" t="n"/>
      <c r="E480" s="14" t="n"/>
      <c r="F480" s="14">
        <f>IF(OR(A480="",B480=""),"",IF(COUNTIFS(A$4:A480,A480,B$4:B480,B480)&gt;1,"",SUMIFS('생산·작업일지'!$G$4:$G$503,'생산·작업일지'!$F$4:$F$503,B480,'생산·작업일지'!$A$4:$A$503,A480)))</f>
        <v/>
      </c>
      <c r="G480" s="14">
        <f>IF(OR(A480="",B480=""),"",SUMIFS($D$4:$D$503,$B$4:$B$503,B480,$A$4:$A$503,"&lt;="&amp;A480)+SUMIFS($E$4:$E$503,$B$4:$B$503,B480,$A$4:$A$503,"&lt;="&amp;A480)-SUMIFS('생산·작업일지'!$G$4:$G$503,'생산·작업일지'!$F$4:$F$503,B480,'생산·작업일지'!$A$4:$A$503,"&lt;="&amp;A480))</f>
        <v/>
      </c>
      <c r="H480" s="12" t="n"/>
      <c r="I480" s="13" t="n"/>
      <c r="J480" s="11" t="n"/>
      <c r="K480" s="13" t="n"/>
      <c r="L480" s="13" t="n"/>
      <c r="M480" s="12" t="n"/>
      <c r="N480" s="15">
        <f>IF(B480="","",IF(COUNTIF(B$4:B480,B480)=1,MAX(N$3:N479)+1,""))</f>
        <v/>
      </c>
    </row>
    <row r="481">
      <c r="A481" s="11" t="n"/>
      <c r="B481" s="12" t="n"/>
      <c r="C481" s="13" t="n"/>
      <c r="D481" s="14" t="n"/>
      <c r="E481" s="14" t="n"/>
      <c r="F481" s="14">
        <f>IF(OR(A481="",B481=""),"",IF(COUNTIFS(A$4:A481,A481,B$4:B481,B481)&gt;1,"",SUMIFS('생산·작업일지'!$G$4:$G$503,'생산·작업일지'!$F$4:$F$503,B481,'생산·작업일지'!$A$4:$A$503,A481)))</f>
        <v/>
      </c>
      <c r="G481" s="14">
        <f>IF(OR(A481="",B481=""),"",SUMIFS($D$4:$D$503,$B$4:$B$503,B481,$A$4:$A$503,"&lt;="&amp;A481)+SUMIFS($E$4:$E$503,$B$4:$B$503,B481,$A$4:$A$503,"&lt;="&amp;A481)-SUMIFS('생산·작업일지'!$G$4:$G$503,'생산·작업일지'!$F$4:$F$503,B481,'생산·작업일지'!$A$4:$A$503,"&lt;="&amp;A481))</f>
        <v/>
      </c>
      <c r="H481" s="12" t="n"/>
      <c r="I481" s="13" t="n"/>
      <c r="J481" s="11" t="n"/>
      <c r="K481" s="13" t="n"/>
      <c r="L481" s="13" t="n"/>
      <c r="M481" s="12" t="n"/>
      <c r="N481" s="15">
        <f>IF(B481="","",IF(COUNTIF(B$4:B481,B481)=1,MAX(N$3:N480)+1,""))</f>
        <v/>
      </c>
    </row>
    <row r="482">
      <c r="A482" s="11" t="n"/>
      <c r="B482" s="12" t="n"/>
      <c r="C482" s="13" t="n"/>
      <c r="D482" s="14" t="n"/>
      <c r="E482" s="14" t="n"/>
      <c r="F482" s="14">
        <f>IF(OR(A482="",B482=""),"",IF(COUNTIFS(A$4:A482,A482,B$4:B482,B482)&gt;1,"",SUMIFS('생산·작업일지'!$G$4:$G$503,'생산·작업일지'!$F$4:$F$503,B482,'생산·작업일지'!$A$4:$A$503,A482)))</f>
        <v/>
      </c>
      <c r="G482" s="14">
        <f>IF(OR(A482="",B482=""),"",SUMIFS($D$4:$D$503,$B$4:$B$503,B482,$A$4:$A$503,"&lt;="&amp;A482)+SUMIFS($E$4:$E$503,$B$4:$B$503,B482,$A$4:$A$503,"&lt;="&amp;A482)-SUMIFS('생산·작업일지'!$G$4:$G$503,'생산·작업일지'!$F$4:$F$503,B482,'생산·작업일지'!$A$4:$A$503,"&lt;="&amp;A482))</f>
        <v/>
      </c>
      <c r="H482" s="12" t="n"/>
      <c r="I482" s="13" t="n"/>
      <c r="J482" s="11" t="n"/>
      <c r="K482" s="13" t="n"/>
      <c r="L482" s="13" t="n"/>
      <c r="M482" s="12" t="n"/>
      <c r="N482" s="15">
        <f>IF(B482="","",IF(COUNTIF(B$4:B482,B482)=1,MAX(N$3:N481)+1,""))</f>
        <v/>
      </c>
    </row>
    <row r="483">
      <c r="A483" s="11" t="n"/>
      <c r="B483" s="12" t="n"/>
      <c r="C483" s="13" t="n"/>
      <c r="D483" s="14" t="n"/>
      <c r="E483" s="14" t="n"/>
      <c r="F483" s="14">
        <f>IF(OR(A483="",B483=""),"",IF(COUNTIFS(A$4:A483,A483,B$4:B483,B483)&gt;1,"",SUMIFS('생산·작업일지'!$G$4:$G$503,'생산·작업일지'!$F$4:$F$503,B483,'생산·작업일지'!$A$4:$A$503,A483)))</f>
        <v/>
      </c>
      <c r="G483" s="14">
        <f>IF(OR(A483="",B483=""),"",SUMIFS($D$4:$D$503,$B$4:$B$503,B483,$A$4:$A$503,"&lt;="&amp;A483)+SUMIFS($E$4:$E$503,$B$4:$B$503,B483,$A$4:$A$503,"&lt;="&amp;A483)-SUMIFS('생산·작업일지'!$G$4:$G$503,'생산·작업일지'!$F$4:$F$503,B483,'생산·작업일지'!$A$4:$A$503,"&lt;="&amp;A483))</f>
        <v/>
      </c>
      <c r="H483" s="12" t="n"/>
      <c r="I483" s="13" t="n"/>
      <c r="J483" s="11" t="n"/>
      <c r="K483" s="13" t="n"/>
      <c r="L483" s="13" t="n"/>
      <c r="M483" s="12" t="n"/>
      <c r="N483" s="15">
        <f>IF(B483="","",IF(COUNTIF(B$4:B483,B483)=1,MAX(N$3:N482)+1,""))</f>
        <v/>
      </c>
    </row>
    <row r="484">
      <c r="A484" s="11" t="n"/>
      <c r="B484" s="12" t="n"/>
      <c r="C484" s="13" t="n"/>
      <c r="D484" s="14" t="n"/>
      <c r="E484" s="14" t="n"/>
      <c r="F484" s="14">
        <f>IF(OR(A484="",B484=""),"",IF(COUNTIFS(A$4:A484,A484,B$4:B484,B484)&gt;1,"",SUMIFS('생산·작업일지'!$G$4:$G$503,'생산·작업일지'!$F$4:$F$503,B484,'생산·작업일지'!$A$4:$A$503,A484)))</f>
        <v/>
      </c>
      <c r="G484" s="14">
        <f>IF(OR(A484="",B484=""),"",SUMIFS($D$4:$D$503,$B$4:$B$503,B484,$A$4:$A$503,"&lt;="&amp;A484)+SUMIFS($E$4:$E$503,$B$4:$B$503,B484,$A$4:$A$503,"&lt;="&amp;A484)-SUMIFS('생산·작업일지'!$G$4:$G$503,'생산·작업일지'!$F$4:$F$503,B484,'생산·작업일지'!$A$4:$A$503,"&lt;="&amp;A484))</f>
        <v/>
      </c>
      <c r="H484" s="12" t="n"/>
      <c r="I484" s="13" t="n"/>
      <c r="J484" s="11" t="n"/>
      <c r="K484" s="13" t="n"/>
      <c r="L484" s="13" t="n"/>
      <c r="M484" s="12" t="n"/>
      <c r="N484" s="15">
        <f>IF(B484="","",IF(COUNTIF(B$4:B484,B484)=1,MAX(N$3:N483)+1,""))</f>
        <v/>
      </c>
    </row>
    <row r="485">
      <c r="A485" s="11" t="n"/>
      <c r="B485" s="12" t="n"/>
      <c r="C485" s="13" t="n"/>
      <c r="D485" s="14" t="n"/>
      <c r="E485" s="14" t="n"/>
      <c r="F485" s="14">
        <f>IF(OR(A485="",B485=""),"",IF(COUNTIFS(A$4:A485,A485,B$4:B485,B485)&gt;1,"",SUMIFS('생산·작업일지'!$G$4:$G$503,'생산·작업일지'!$F$4:$F$503,B485,'생산·작업일지'!$A$4:$A$503,A485)))</f>
        <v/>
      </c>
      <c r="G485" s="14">
        <f>IF(OR(A485="",B485=""),"",SUMIFS($D$4:$D$503,$B$4:$B$503,B485,$A$4:$A$503,"&lt;="&amp;A485)+SUMIFS($E$4:$E$503,$B$4:$B$503,B485,$A$4:$A$503,"&lt;="&amp;A485)-SUMIFS('생산·작업일지'!$G$4:$G$503,'생산·작업일지'!$F$4:$F$503,B485,'생산·작업일지'!$A$4:$A$503,"&lt;="&amp;A485))</f>
        <v/>
      </c>
      <c r="H485" s="12" t="n"/>
      <c r="I485" s="13" t="n"/>
      <c r="J485" s="11" t="n"/>
      <c r="K485" s="13" t="n"/>
      <c r="L485" s="13" t="n"/>
      <c r="M485" s="12" t="n"/>
      <c r="N485" s="15">
        <f>IF(B485="","",IF(COUNTIF(B$4:B485,B485)=1,MAX(N$3:N484)+1,""))</f>
        <v/>
      </c>
    </row>
    <row r="486">
      <c r="A486" s="11" t="n"/>
      <c r="B486" s="12" t="n"/>
      <c r="C486" s="13" t="n"/>
      <c r="D486" s="14" t="n"/>
      <c r="E486" s="14" t="n"/>
      <c r="F486" s="14">
        <f>IF(OR(A486="",B486=""),"",IF(COUNTIFS(A$4:A486,A486,B$4:B486,B486)&gt;1,"",SUMIFS('생산·작업일지'!$G$4:$G$503,'생산·작업일지'!$F$4:$F$503,B486,'생산·작업일지'!$A$4:$A$503,A486)))</f>
        <v/>
      </c>
      <c r="G486" s="14">
        <f>IF(OR(A486="",B486=""),"",SUMIFS($D$4:$D$503,$B$4:$B$503,B486,$A$4:$A$503,"&lt;="&amp;A486)+SUMIFS($E$4:$E$503,$B$4:$B$503,B486,$A$4:$A$503,"&lt;="&amp;A486)-SUMIFS('생산·작업일지'!$G$4:$G$503,'생산·작업일지'!$F$4:$F$503,B486,'생산·작업일지'!$A$4:$A$503,"&lt;="&amp;A486))</f>
        <v/>
      </c>
      <c r="H486" s="12" t="n"/>
      <c r="I486" s="13" t="n"/>
      <c r="J486" s="11" t="n"/>
      <c r="K486" s="13" t="n"/>
      <c r="L486" s="13" t="n"/>
      <c r="M486" s="12" t="n"/>
      <c r="N486" s="15">
        <f>IF(B486="","",IF(COUNTIF(B$4:B486,B486)=1,MAX(N$3:N485)+1,""))</f>
        <v/>
      </c>
    </row>
    <row r="487">
      <c r="A487" s="11" t="n"/>
      <c r="B487" s="12" t="n"/>
      <c r="C487" s="13" t="n"/>
      <c r="D487" s="14" t="n"/>
      <c r="E487" s="14" t="n"/>
      <c r="F487" s="14">
        <f>IF(OR(A487="",B487=""),"",IF(COUNTIFS(A$4:A487,A487,B$4:B487,B487)&gt;1,"",SUMIFS('생산·작업일지'!$G$4:$G$503,'생산·작업일지'!$F$4:$F$503,B487,'생산·작업일지'!$A$4:$A$503,A487)))</f>
        <v/>
      </c>
      <c r="G487" s="14">
        <f>IF(OR(A487="",B487=""),"",SUMIFS($D$4:$D$503,$B$4:$B$503,B487,$A$4:$A$503,"&lt;="&amp;A487)+SUMIFS($E$4:$E$503,$B$4:$B$503,B487,$A$4:$A$503,"&lt;="&amp;A487)-SUMIFS('생산·작업일지'!$G$4:$G$503,'생산·작업일지'!$F$4:$F$503,B487,'생산·작업일지'!$A$4:$A$503,"&lt;="&amp;A487))</f>
        <v/>
      </c>
      <c r="H487" s="12" t="n"/>
      <c r="I487" s="13" t="n"/>
      <c r="J487" s="11" t="n"/>
      <c r="K487" s="13" t="n"/>
      <c r="L487" s="13" t="n"/>
      <c r="M487" s="12" t="n"/>
      <c r="N487" s="15">
        <f>IF(B487="","",IF(COUNTIF(B$4:B487,B487)=1,MAX(N$3:N486)+1,""))</f>
        <v/>
      </c>
    </row>
    <row r="488">
      <c r="A488" s="11" t="n"/>
      <c r="B488" s="12" t="n"/>
      <c r="C488" s="13" t="n"/>
      <c r="D488" s="14" t="n"/>
      <c r="E488" s="14" t="n"/>
      <c r="F488" s="14">
        <f>IF(OR(A488="",B488=""),"",IF(COUNTIFS(A$4:A488,A488,B$4:B488,B488)&gt;1,"",SUMIFS('생산·작업일지'!$G$4:$G$503,'생산·작업일지'!$F$4:$F$503,B488,'생산·작업일지'!$A$4:$A$503,A488)))</f>
        <v/>
      </c>
      <c r="G488" s="14">
        <f>IF(OR(A488="",B488=""),"",SUMIFS($D$4:$D$503,$B$4:$B$503,B488,$A$4:$A$503,"&lt;="&amp;A488)+SUMIFS($E$4:$E$503,$B$4:$B$503,B488,$A$4:$A$503,"&lt;="&amp;A488)-SUMIFS('생산·작업일지'!$G$4:$G$503,'생산·작업일지'!$F$4:$F$503,B488,'생산·작업일지'!$A$4:$A$503,"&lt;="&amp;A488))</f>
        <v/>
      </c>
      <c r="H488" s="12" t="n"/>
      <c r="I488" s="13" t="n"/>
      <c r="J488" s="11" t="n"/>
      <c r="K488" s="13" t="n"/>
      <c r="L488" s="13" t="n"/>
      <c r="M488" s="12" t="n"/>
      <c r="N488" s="15">
        <f>IF(B488="","",IF(COUNTIF(B$4:B488,B488)=1,MAX(N$3:N487)+1,""))</f>
        <v/>
      </c>
    </row>
    <row r="489">
      <c r="A489" s="11" t="n"/>
      <c r="B489" s="12" t="n"/>
      <c r="C489" s="13" t="n"/>
      <c r="D489" s="14" t="n"/>
      <c r="E489" s="14" t="n"/>
      <c r="F489" s="14">
        <f>IF(OR(A489="",B489=""),"",IF(COUNTIFS(A$4:A489,A489,B$4:B489,B489)&gt;1,"",SUMIFS('생산·작업일지'!$G$4:$G$503,'생산·작업일지'!$F$4:$F$503,B489,'생산·작업일지'!$A$4:$A$503,A489)))</f>
        <v/>
      </c>
      <c r="G489" s="14">
        <f>IF(OR(A489="",B489=""),"",SUMIFS($D$4:$D$503,$B$4:$B$503,B489,$A$4:$A$503,"&lt;="&amp;A489)+SUMIFS($E$4:$E$503,$B$4:$B$503,B489,$A$4:$A$503,"&lt;="&amp;A489)-SUMIFS('생산·작업일지'!$G$4:$G$503,'생산·작업일지'!$F$4:$F$503,B489,'생산·작업일지'!$A$4:$A$503,"&lt;="&amp;A489))</f>
        <v/>
      </c>
      <c r="H489" s="12" t="n"/>
      <c r="I489" s="13" t="n"/>
      <c r="J489" s="11" t="n"/>
      <c r="K489" s="13" t="n"/>
      <c r="L489" s="13" t="n"/>
      <c r="M489" s="12" t="n"/>
      <c r="N489" s="15">
        <f>IF(B489="","",IF(COUNTIF(B$4:B489,B489)=1,MAX(N$3:N488)+1,""))</f>
        <v/>
      </c>
    </row>
    <row r="490">
      <c r="A490" s="11" t="n"/>
      <c r="B490" s="12" t="n"/>
      <c r="C490" s="13" t="n"/>
      <c r="D490" s="14" t="n"/>
      <c r="E490" s="14" t="n"/>
      <c r="F490" s="14">
        <f>IF(OR(A490="",B490=""),"",IF(COUNTIFS(A$4:A490,A490,B$4:B490,B490)&gt;1,"",SUMIFS('생산·작업일지'!$G$4:$G$503,'생산·작업일지'!$F$4:$F$503,B490,'생산·작업일지'!$A$4:$A$503,A490)))</f>
        <v/>
      </c>
      <c r="G490" s="14">
        <f>IF(OR(A490="",B490=""),"",SUMIFS($D$4:$D$503,$B$4:$B$503,B490,$A$4:$A$503,"&lt;="&amp;A490)+SUMIFS($E$4:$E$503,$B$4:$B$503,B490,$A$4:$A$503,"&lt;="&amp;A490)-SUMIFS('생산·작업일지'!$G$4:$G$503,'생산·작업일지'!$F$4:$F$503,B490,'생산·작업일지'!$A$4:$A$503,"&lt;="&amp;A490))</f>
        <v/>
      </c>
      <c r="H490" s="12" t="n"/>
      <c r="I490" s="13" t="n"/>
      <c r="J490" s="11" t="n"/>
      <c r="K490" s="13" t="n"/>
      <c r="L490" s="13" t="n"/>
      <c r="M490" s="12" t="n"/>
      <c r="N490" s="15">
        <f>IF(B490="","",IF(COUNTIF(B$4:B490,B490)=1,MAX(N$3:N489)+1,""))</f>
        <v/>
      </c>
    </row>
    <row r="491">
      <c r="A491" s="11" t="n"/>
      <c r="B491" s="12" t="n"/>
      <c r="C491" s="13" t="n"/>
      <c r="D491" s="14" t="n"/>
      <c r="E491" s="14" t="n"/>
      <c r="F491" s="14">
        <f>IF(OR(A491="",B491=""),"",IF(COUNTIFS(A$4:A491,A491,B$4:B491,B491)&gt;1,"",SUMIFS('생산·작업일지'!$G$4:$G$503,'생산·작업일지'!$F$4:$F$503,B491,'생산·작업일지'!$A$4:$A$503,A491)))</f>
        <v/>
      </c>
      <c r="G491" s="14">
        <f>IF(OR(A491="",B491=""),"",SUMIFS($D$4:$D$503,$B$4:$B$503,B491,$A$4:$A$503,"&lt;="&amp;A491)+SUMIFS($E$4:$E$503,$B$4:$B$503,B491,$A$4:$A$503,"&lt;="&amp;A491)-SUMIFS('생산·작업일지'!$G$4:$G$503,'생산·작업일지'!$F$4:$F$503,B491,'생산·작업일지'!$A$4:$A$503,"&lt;="&amp;A491))</f>
        <v/>
      </c>
      <c r="H491" s="12" t="n"/>
      <c r="I491" s="13" t="n"/>
      <c r="J491" s="11" t="n"/>
      <c r="K491" s="13" t="n"/>
      <c r="L491" s="13" t="n"/>
      <c r="M491" s="12" t="n"/>
      <c r="N491" s="15">
        <f>IF(B491="","",IF(COUNTIF(B$4:B491,B491)=1,MAX(N$3:N490)+1,""))</f>
        <v/>
      </c>
    </row>
    <row r="492">
      <c r="A492" s="11" t="n"/>
      <c r="B492" s="12" t="n"/>
      <c r="C492" s="13" t="n"/>
      <c r="D492" s="14" t="n"/>
      <c r="E492" s="14" t="n"/>
      <c r="F492" s="14">
        <f>IF(OR(A492="",B492=""),"",IF(COUNTIFS(A$4:A492,A492,B$4:B492,B492)&gt;1,"",SUMIFS('생산·작업일지'!$G$4:$G$503,'생산·작업일지'!$F$4:$F$503,B492,'생산·작업일지'!$A$4:$A$503,A492)))</f>
        <v/>
      </c>
      <c r="G492" s="14">
        <f>IF(OR(A492="",B492=""),"",SUMIFS($D$4:$D$503,$B$4:$B$503,B492,$A$4:$A$503,"&lt;="&amp;A492)+SUMIFS($E$4:$E$503,$B$4:$B$503,B492,$A$4:$A$503,"&lt;="&amp;A492)-SUMIFS('생산·작업일지'!$G$4:$G$503,'생산·작업일지'!$F$4:$F$503,B492,'생산·작업일지'!$A$4:$A$503,"&lt;="&amp;A492))</f>
        <v/>
      </c>
      <c r="H492" s="12" t="n"/>
      <c r="I492" s="13" t="n"/>
      <c r="J492" s="11" t="n"/>
      <c r="K492" s="13" t="n"/>
      <c r="L492" s="13" t="n"/>
      <c r="M492" s="12" t="n"/>
      <c r="N492" s="15">
        <f>IF(B492="","",IF(COUNTIF(B$4:B492,B492)=1,MAX(N$3:N491)+1,""))</f>
        <v/>
      </c>
    </row>
    <row r="493">
      <c r="A493" s="11" t="n"/>
      <c r="B493" s="12" t="n"/>
      <c r="C493" s="13" t="n"/>
      <c r="D493" s="14" t="n"/>
      <c r="E493" s="14" t="n"/>
      <c r="F493" s="14">
        <f>IF(OR(A493="",B493=""),"",IF(COUNTIFS(A$4:A493,A493,B$4:B493,B493)&gt;1,"",SUMIFS('생산·작업일지'!$G$4:$G$503,'생산·작업일지'!$F$4:$F$503,B493,'생산·작업일지'!$A$4:$A$503,A493)))</f>
        <v/>
      </c>
      <c r="G493" s="14">
        <f>IF(OR(A493="",B493=""),"",SUMIFS($D$4:$D$503,$B$4:$B$503,B493,$A$4:$A$503,"&lt;="&amp;A493)+SUMIFS($E$4:$E$503,$B$4:$B$503,B493,$A$4:$A$503,"&lt;="&amp;A493)-SUMIFS('생산·작업일지'!$G$4:$G$503,'생산·작업일지'!$F$4:$F$503,B493,'생산·작업일지'!$A$4:$A$503,"&lt;="&amp;A493))</f>
        <v/>
      </c>
      <c r="H493" s="12" t="n"/>
      <c r="I493" s="13" t="n"/>
      <c r="J493" s="11" t="n"/>
      <c r="K493" s="13" t="n"/>
      <c r="L493" s="13" t="n"/>
      <c r="M493" s="12" t="n"/>
      <c r="N493" s="15">
        <f>IF(B493="","",IF(COUNTIF(B$4:B493,B493)=1,MAX(N$3:N492)+1,""))</f>
        <v/>
      </c>
    </row>
    <row r="494">
      <c r="A494" s="11" t="n"/>
      <c r="B494" s="12" t="n"/>
      <c r="C494" s="13" t="n"/>
      <c r="D494" s="14" t="n"/>
      <c r="E494" s="14" t="n"/>
      <c r="F494" s="14">
        <f>IF(OR(A494="",B494=""),"",IF(COUNTIFS(A$4:A494,A494,B$4:B494,B494)&gt;1,"",SUMIFS('생산·작업일지'!$G$4:$G$503,'생산·작업일지'!$F$4:$F$503,B494,'생산·작업일지'!$A$4:$A$503,A494)))</f>
        <v/>
      </c>
      <c r="G494" s="14">
        <f>IF(OR(A494="",B494=""),"",SUMIFS($D$4:$D$503,$B$4:$B$503,B494,$A$4:$A$503,"&lt;="&amp;A494)+SUMIFS($E$4:$E$503,$B$4:$B$503,B494,$A$4:$A$503,"&lt;="&amp;A494)-SUMIFS('생산·작업일지'!$G$4:$G$503,'생산·작업일지'!$F$4:$F$503,B494,'생산·작업일지'!$A$4:$A$503,"&lt;="&amp;A494))</f>
        <v/>
      </c>
      <c r="H494" s="12" t="n"/>
      <c r="I494" s="13" t="n"/>
      <c r="J494" s="11" t="n"/>
      <c r="K494" s="13" t="n"/>
      <c r="L494" s="13" t="n"/>
      <c r="M494" s="12" t="n"/>
      <c r="N494" s="15">
        <f>IF(B494="","",IF(COUNTIF(B$4:B494,B494)=1,MAX(N$3:N493)+1,""))</f>
        <v/>
      </c>
    </row>
    <row r="495">
      <c r="A495" s="11" t="n"/>
      <c r="B495" s="12" t="n"/>
      <c r="C495" s="13" t="n"/>
      <c r="D495" s="14" t="n"/>
      <c r="E495" s="14" t="n"/>
      <c r="F495" s="14">
        <f>IF(OR(A495="",B495=""),"",IF(COUNTIFS(A$4:A495,A495,B$4:B495,B495)&gt;1,"",SUMIFS('생산·작업일지'!$G$4:$G$503,'생산·작업일지'!$F$4:$F$503,B495,'생산·작업일지'!$A$4:$A$503,A495)))</f>
        <v/>
      </c>
      <c r="G495" s="14">
        <f>IF(OR(A495="",B495=""),"",SUMIFS($D$4:$D$503,$B$4:$B$503,B495,$A$4:$A$503,"&lt;="&amp;A495)+SUMIFS($E$4:$E$503,$B$4:$B$503,B495,$A$4:$A$503,"&lt;="&amp;A495)-SUMIFS('생산·작업일지'!$G$4:$G$503,'생산·작업일지'!$F$4:$F$503,B495,'생산·작업일지'!$A$4:$A$503,"&lt;="&amp;A495))</f>
        <v/>
      </c>
      <c r="H495" s="12" t="n"/>
      <c r="I495" s="13" t="n"/>
      <c r="J495" s="11" t="n"/>
      <c r="K495" s="13" t="n"/>
      <c r="L495" s="13" t="n"/>
      <c r="M495" s="12" t="n"/>
      <c r="N495" s="15">
        <f>IF(B495="","",IF(COUNTIF(B$4:B495,B495)=1,MAX(N$3:N494)+1,""))</f>
        <v/>
      </c>
    </row>
    <row r="496">
      <c r="A496" s="11" t="n"/>
      <c r="B496" s="12" t="n"/>
      <c r="C496" s="13" t="n"/>
      <c r="D496" s="14" t="n"/>
      <c r="E496" s="14" t="n"/>
      <c r="F496" s="14">
        <f>IF(OR(A496="",B496=""),"",IF(COUNTIFS(A$4:A496,A496,B$4:B496,B496)&gt;1,"",SUMIFS('생산·작업일지'!$G$4:$G$503,'생산·작업일지'!$F$4:$F$503,B496,'생산·작업일지'!$A$4:$A$503,A496)))</f>
        <v/>
      </c>
      <c r="G496" s="14">
        <f>IF(OR(A496="",B496=""),"",SUMIFS($D$4:$D$503,$B$4:$B$503,B496,$A$4:$A$503,"&lt;="&amp;A496)+SUMIFS($E$4:$E$503,$B$4:$B$503,B496,$A$4:$A$503,"&lt;="&amp;A496)-SUMIFS('생산·작업일지'!$G$4:$G$503,'생산·작업일지'!$F$4:$F$503,B496,'생산·작업일지'!$A$4:$A$503,"&lt;="&amp;A496))</f>
        <v/>
      </c>
      <c r="H496" s="12" t="n"/>
      <c r="I496" s="13" t="n"/>
      <c r="J496" s="11" t="n"/>
      <c r="K496" s="13" t="n"/>
      <c r="L496" s="13" t="n"/>
      <c r="M496" s="12" t="n"/>
      <c r="N496" s="15">
        <f>IF(B496="","",IF(COUNTIF(B$4:B496,B496)=1,MAX(N$3:N495)+1,""))</f>
        <v/>
      </c>
    </row>
    <row r="497">
      <c r="A497" s="11" t="n"/>
      <c r="B497" s="12" t="n"/>
      <c r="C497" s="13" t="n"/>
      <c r="D497" s="14" t="n"/>
      <c r="E497" s="14" t="n"/>
      <c r="F497" s="14">
        <f>IF(OR(A497="",B497=""),"",IF(COUNTIFS(A$4:A497,A497,B$4:B497,B497)&gt;1,"",SUMIFS('생산·작업일지'!$G$4:$G$503,'생산·작업일지'!$F$4:$F$503,B497,'생산·작업일지'!$A$4:$A$503,A497)))</f>
        <v/>
      </c>
      <c r="G497" s="14">
        <f>IF(OR(A497="",B497=""),"",SUMIFS($D$4:$D$503,$B$4:$B$503,B497,$A$4:$A$503,"&lt;="&amp;A497)+SUMIFS($E$4:$E$503,$B$4:$B$503,B497,$A$4:$A$503,"&lt;="&amp;A497)-SUMIFS('생산·작업일지'!$G$4:$G$503,'생산·작업일지'!$F$4:$F$503,B497,'생산·작업일지'!$A$4:$A$503,"&lt;="&amp;A497))</f>
        <v/>
      </c>
      <c r="H497" s="12" t="n"/>
      <c r="I497" s="13" t="n"/>
      <c r="J497" s="11" t="n"/>
      <c r="K497" s="13" t="n"/>
      <c r="L497" s="13" t="n"/>
      <c r="M497" s="12" t="n"/>
      <c r="N497" s="15">
        <f>IF(B497="","",IF(COUNTIF(B$4:B497,B497)=1,MAX(N$3:N496)+1,""))</f>
        <v/>
      </c>
    </row>
    <row r="498">
      <c r="A498" s="11" t="n"/>
      <c r="B498" s="12" t="n"/>
      <c r="C498" s="13" t="n"/>
      <c r="D498" s="14" t="n"/>
      <c r="E498" s="14" t="n"/>
      <c r="F498" s="14">
        <f>IF(OR(A498="",B498=""),"",IF(COUNTIFS(A$4:A498,A498,B$4:B498,B498)&gt;1,"",SUMIFS('생산·작업일지'!$G$4:$G$503,'생산·작업일지'!$F$4:$F$503,B498,'생산·작업일지'!$A$4:$A$503,A498)))</f>
        <v/>
      </c>
      <c r="G498" s="14">
        <f>IF(OR(A498="",B498=""),"",SUMIFS($D$4:$D$503,$B$4:$B$503,B498,$A$4:$A$503,"&lt;="&amp;A498)+SUMIFS($E$4:$E$503,$B$4:$B$503,B498,$A$4:$A$503,"&lt;="&amp;A498)-SUMIFS('생산·작업일지'!$G$4:$G$503,'생산·작업일지'!$F$4:$F$503,B498,'생산·작업일지'!$A$4:$A$503,"&lt;="&amp;A498))</f>
        <v/>
      </c>
      <c r="H498" s="12" t="n"/>
      <c r="I498" s="13" t="n"/>
      <c r="J498" s="11" t="n"/>
      <c r="K498" s="13" t="n"/>
      <c r="L498" s="13" t="n"/>
      <c r="M498" s="12" t="n"/>
      <c r="N498" s="15">
        <f>IF(B498="","",IF(COUNTIF(B$4:B498,B498)=1,MAX(N$3:N497)+1,""))</f>
        <v/>
      </c>
    </row>
    <row r="499">
      <c r="A499" s="11" t="n"/>
      <c r="B499" s="12" t="n"/>
      <c r="C499" s="13" t="n"/>
      <c r="D499" s="14" t="n"/>
      <c r="E499" s="14" t="n"/>
      <c r="F499" s="14">
        <f>IF(OR(A499="",B499=""),"",IF(COUNTIFS(A$4:A499,A499,B$4:B499,B499)&gt;1,"",SUMIFS('생산·작업일지'!$G$4:$G$503,'생산·작업일지'!$F$4:$F$503,B499,'생산·작업일지'!$A$4:$A$503,A499)))</f>
        <v/>
      </c>
      <c r="G499" s="14">
        <f>IF(OR(A499="",B499=""),"",SUMIFS($D$4:$D$503,$B$4:$B$503,B499,$A$4:$A$503,"&lt;="&amp;A499)+SUMIFS($E$4:$E$503,$B$4:$B$503,B499,$A$4:$A$503,"&lt;="&amp;A499)-SUMIFS('생산·작업일지'!$G$4:$G$503,'생산·작업일지'!$F$4:$F$503,B499,'생산·작업일지'!$A$4:$A$503,"&lt;="&amp;A499))</f>
        <v/>
      </c>
      <c r="H499" s="12" t="n"/>
      <c r="I499" s="13" t="n"/>
      <c r="J499" s="11" t="n"/>
      <c r="K499" s="13" t="n"/>
      <c r="L499" s="13" t="n"/>
      <c r="M499" s="12" t="n"/>
      <c r="N499" s="15">
        <f>IF(B499="","",IF(COUNTIF(B$4:B499,B499)=1,MAX(N$3:N498)+1,""))</f>
        <v/>
      </c>
    </row>
    <row r="500">
      <c r="A500" s="11" t="n"/>
      <c r="B500" s="12" t="n"/>
      <c r="C500" s="13" t="n"/>
      <c r="D500" s="14" t="n"/>
      <c r="E500" s="14" t="n"/>
      <c r="F500" s="14">
        <f>IF(OR(A500="",B500=""),"",IF(COUNTIFS(A$4:A500,A500,B$4:B500,B500)&gt;1,"",SUMIFS('생산·작업일지'!$G$4:$G$503,'생산·작업일지'!$F$4:$F$503,B500,'생산·작업일지'!$A$4:$A$503,A500)))</f>
        <v/>
      </c>
      <c r="G500" s="14">
        <f>IF(OR(A500="",B500=""),"",SUMIFS($D$4:$D$503,$B$4:$B$503,B500,$A$4:$A$503,"&lt;="&amp;A500)+SUMIFS($E$4:$E$503,$B$4:$B$503,B500,$A$4:$A$503,"&lt;="&amp;A500)-SUMIFS('생산·작업일지'!$G$4:$G$503,'생산·작업일지'!$F$4:$F$503,B500,'생산·작업일지'!$A$4:$A$503,"&lt;="&amp;A500))</f>
        <v/>
      </c>
      <c r="H500" s="12" t="n"/>
      <c r="I500" s="13" t="n"/>
      <c r="J500" s="11" t="n"/>
      <c r="K500" s="13" t="n"/>
      <c r="L500" s="13" t="n"/>
      <c r="M500" s="12" t="n"/>
      <c r="N500" s="15">
        <f>IF(B500="","",IF(COUNTIF(B$4:B500,B500)=1,MAX(N$3:N499)+1,""))</f>
        <v/>
      </c>
    </row>
    <row r="501">
      <c r="A501" s="11" t="n"/>
      <c r="B501" s="12" t="n"/>
      <c r="C501" s="13" t="n"/>
      <c r="D501" s="14" t="n"/>
      <c r="E501" s="14" t="n"/>
      <c r="F501" s="14">
        <f>IF(OR(A501="",B501=""),"",IF(COUNTIFS(A$4:A501,A501,B$4:B501,B501)&gt;1,"",SUMIFS('생산·작업일지'!$G$4:$G$503,'생산·작업일지'!$F$4:$F$503,B501,'생산·작업일지'!$A$4:$A$503,A501)))</f>
        <v/>
      </c>
      <c r="G501" s="14">
        <f>IF(OR(A501="",B501=""),"",SUMIFS($D$4:$D$503,$B$4:$B$503,B501,$A$4:$A$503,"&lt;="&amp;A501)+SUMIFS($E$4:$E$503,$B$4:$B$503,B501,$A$4:$A$503,"&lt;="&amp;A501)-SUMIFS('생산·작업일지'!$G$4:$G$503,'생산·작업일지'!$F$4:$F$503,B501,'생산·작업일지'!$A$4:$A$503,"&lt;="&amp;A501))</f>
        <v/>
      </c>
      <c r="H501" s="12" t="n"/>
      <c r="I501" s="13" t="n"/>
      <c r="J501" s="11" t="n"/>
      <c r="K501" s="13" t="n"/>
      <c r="L501" s="13" t="n"/>
      <c r="M501" s="12" t="n"/>
      <c r="N501" s="15">
        <f>IF(B501="","",IF(COUNTIF(B$4:B501,B501)=1,MAX(N$3:N500)+1,""))</f>
        <v/>
      </c>
    </row>
    <row r="502">
      <c r="A502" s="11" t="n"/>
      <c r="B502" s="12" t="n"/>
      <c r="C502" s="13" t="n"/>
      <c r="D502" s="14" t="n"/>
      <c r="E502" s="14" t="n"/>
      <c r="F502" s="14">
        <f>IF(OR(A502="",B502=""),"",IF(COUNTIFS(A$4:A502,A502,B$4:B502,B502)&gt;1,"",SUMIFS('생산·작업일지'!$G$4:$G$503,'생산·작업일지'!$F$4:$F$503,B502,'생산·작업일지'!$A$4:$A$503,A502)))</f>
        <v/>
      </c>
      <c r="G502" s="14">
        <f>IF(OR(A502="",B502=""),"",SUMIFS($D$4:$D$503,$B$4:$B$503,B502,$A$4:$A$503,"&lt;="&amp;A502)+SUMIFS($E$4:$E$503,$B$4:$B$503,B502,$A$4:$A$503,"&lt;="&amp;A502)-SUMIFS('생산·작업일지'!$G$4:$G$503,'생산·작업일지'!$F$4:$F$503,B502,'생산·작업일지'!$A$4:$A$503,"&lt;="&amp;A502))</f>
        <v/>
      </c>
      <c r="H502" s="12" t="n"/>
      <c r="I502" s="13" t="n"/>
      <c r="J502" s="11" t="n"/>
      <c r="K502" s="13" t="n"/>
      <c r="L502" s="13" t="n"/>
      <c r="M502" s="12" t="n"/>
      <c r="N502" s="15">
        <f>IF(B502="","",IF(COUNTIF(B$4:B502,B502)=1,MAX(N$3:N501)+1,""))</f>
        <v/>
      </c>
    </row>
    <row r="503">
      <c r="A503" s="11" t="n"/>
      <c r="B503" s="12" t="n"/>
      <c r="C503" s="13" t="n"/>
      <c r="D503" s="14" t="n"/>
      <c r="E503" s="14" t="n"/>
      <c r="F503" s="14">
        <f>IF(OR(A503="",B503=""),"",IF(COUNTIFS(A$4:A503,A503,B$4:B503,B503)&gt;1,"",SUMIFS('생산·작업일지'!$G$4:$G$503,'생산·작업일지'!$F$4:$F$503,B503,'생산·작업일지'!$A$4:$A$503,A503)))</f>
        <v/>
      </c>
      <c r="G503" s="14">
        <f>IF(OR(A503="",B503=""),"",SUMIFS($D$4:$D$503,$B$4:$B$503,B503,$A$4:$A$503,"&lt;="&amp;A503)+SUMIFS($E$4:$E$503,$B$4:$B$503,B503,$A$4:$A$503,"&lt;="&amp;A503)-SUMIFS('생산·작업일지'!$G$4:$G$503,'생산·작업일지'!$F$4:$F$503,B503,'생산·작업일지'!$A$4:$A$503,"&lt;="&amp;A503))</f>
        <v/>
      </c>
      <c r="H503" s="12" t="n"/>
      <c r="I503" s="13" t="n"/>
      <c r="J503" s="11" t="n"/>
      <c r="K503" s="13" t="n"/>
      <c r="L503" s="13" t="n"/>
      <c r="M503" s="12" t="n"/>
      <c r="N503" s="15">
        <f>IF(B503="","",IF(COUNTIF(B$4:B503,B503)=1,MAX(N$3:N502)+1,""))</f>
        <v/>
      </c>
    </row>
  </sheetData>
  <autoFilter ref="A3:M503"/>
  <mergeCells count="3">
    <mergeCell ref="C2:M2"/>
    <mergeCell ref="A1:B1"/>
    <mergeCell ref="E1:M1"/>
  </mergeCells>
  <conditionalFormatting sqref="G4:G503">
    <cfRule type="expression" priority="1" dxfId="2" stopIfTrue="0">
      <formula>AND(G4&lt;&gt;"",N(G4)&lt;0)</formula>
    </cfRule>
  </conditionalFormatting>
  <conditionalFormatting sqref="A4:M503">
    <cfRule type="expression" priority="2" dxfId="0" stopIfTrue="0">
      <formula>$K4="부적합"</formula>
    </cfRule>
  </conditionalFormatting>
  <dataValidations count="1">
    <dataValidation sqref="K4:K503" showDropDown="0" showInputMessage="0" showErrorMessage="0" allowBlank="1" type="list">
      <formula1>"적합,부적합"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2" customWidth="1" min="7" max="7"/>
    <col width="12" customWidth="1" min="8" max="8"/>
    <col width="24" customWidth="1" min="9" max="9"/>
  </cols>
  <sheetData>
    <row r="1">
      <c r="A1" s="1" t="inlineStr">
        <is>
          <t>원료별 재고</t>
        </is>
      </c>
      <c r="B1" s="2" t="n"/>
      <c r="C1" s="2" t="n"/>
      <c r="D1" s="2" t="n"/>
      <c r="E1" s="2" t="n"/>
      <c r="F1" s="2" t="n"/>
    </row>
    <row r="2">
      <c r="A2" s="6" t="inlineStr">
        <is>
          <t>'원료수불부'(입고·이월)과 '생산·작업일지'(사용)에서 자동으로 계산합니다. 원료는 수불부에 처음 나온 순서대로 채워집니다.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기준일</t>
        </is>
      </c>
      <c r="B3" s="16">
        <f>TODAY()</f>
        <v/>
      </c>
      <c r="C3" s="6" t="inlineStr">
        <is>
          <t>기준일까지의 누계입니다. 날짜를 직접 적어 그날 재고를 볼 수 있습니다.</t>
        </is>
      </c>
      <c r="D3" s="2" t="n"/>
      <c r="E3" s="2" t="n"/>
      <c r="F3" s="2" t="n"/>
      <c r="G3" s="2" t="n"/>
      <c r="H3" s="2" t="n"/>
      <c r="I3" s="2" t="n"/>
    </row>
    <row r="5" ht="30" customHeight="1">
      <c r="A5" s="17" t="inlineStr">
        <is>
          <t>원료명</t>
        </is>
      </c>
      <c r="B5" s="17" t="inlineStr">
        <is>
          <t>단위</t>
        </is>
      </c>
      <c r="C5" s="17" t="inlineStr">
        <is>
          <t>이월·조정</t>
        </is>
      </c>
      <c r="D5" s="17" t="inlineStr">
        <is>
          <t>입고 합계</t>
        </is>
      </c>
      <c r="E5" s="17" t="inlineStr">
        <is>
          <t>사용 합계(일지)</t>
        </is>
      </c>
      <c r="F5" s="17" t="inlineStr">
        <is>
          <t>재고</t>
        </is>
      </c>
      <c r="G5" s="17" t="inlineStr">
        <is>
          <t>최근 입고일</t>
        </is>
      </c>
      <c r="H5" s="17" t="inlineStr">
        <is>
          <t>최근 사용일</t>
        </is>
      </c>
      <c r="I5" s="17" t="inlineStr">
        <is>
          <t>확인</t>
        </is>
      </c>
    </row>
    <row r="6">
      <c r="A6" s="18">
        <f>IFERROR(INDEX('원료수불부'!$B$4:$B$503,MATCH(1,'원료수불부'!$N$4:$N$503,0)),"")</f>
        <v/>
      </c>
      <c r="B6" s="13">
        <f>IF($A6="","",INDEX('원료수불부'!$C$4:$C$503,MATCH($A6,'원료수불부'!$B$4:$B$503,0))&amp;"")</f>
        <v/>
      </c>
      <c r="C6" s="14">
        <f>IF($A6="","",SUMIFS('원료수불부'!$D$4:$D$503,'원료수불부'!$B$4:$B$503,$A6,'원료수불부'!$A$4:$A$503,"&lt;="&amp;$B$3))</f>
        <v/>
      </c>
      <c r="D6" s="14">
        <f>IF($A6="","",SUMIFS('원료수불부'!$E$4:$E$503,'원료수불부'!$B$4:$B$503,$A6,'원료수불부'!$A$4:$A$503,"&lt;="&amp;$B$3))</f>
        <v/>
      </c>
      <c r="E6" s="14">
        <f>IF($A6="","",SUMIFS('생산·작업일지'!$G$4:$G$503,'생산·작업일지'!$F$4:$F$503,$A6,'생산·작업일지'!$A$4:$A$503,"&lt;="&amp;$B$3))</f>
        <v/>
      </c>
      <c r="F6" s="19">
        <f>IF($A6="","",C6+D6-E6)</f>
        <v/>
      </c>
      <c r="G6" s="20">
        <f>IF($A6="","",SUMPRODUCT(MAX(('원료수불부'!$B$4:$B$503=$A6)*('원료수불부'!$E$4:$E$503&gt;0)*('원료수불부'!$A$4:$A$503&lt;=$B$3)*'원료수불부'!$A$4:$A$503)))</f>
        <v/>
      </c>
      <c r="H6" s="20">
        <f>IF($A6="","",SUMPRODUCT(MAX(('생산·작업일지'!$F$4:$F$503=$A6)*('생산·작업일지'!$G$4:$G$503&gt;0)*('생산·작업일지'!$A$4:$A$503&lt;=$B$3)*'생산·작업일지'!$A$4:$A$503)))</f>
        <v/>
      </c>
      <c r="I6" s="21">
        <f>IF($A6="","",IF(F6&lt;0,"재고 음수 — 입고 누락 확인",IF(C6+D6=0,"입고·이월 기록 없음","")))</f>
        <v/>
      </c>
    </row>
    <row r="7">
      <c r="A7" s="18">
        <f>IFERROR(INDEX('원료수불부'!$B$4:$B$503,MATCH(2,'원료수불부'!$N$4:$N$503,0)),"")</f>
        <v/>
      </c>
      <c r="B7" s="13">
        <f>IF($A7="","",INDEX('원료수불부'!$C$4:$C$503,MATCH($A7,'원료수불부'!$B$4:$B$503,0))&amp;"")</f>
        <v/>
      </c>
      <c r="C7" s="14">
        <f>IF($A7="","",SUMIFS('원료수불부'!$D$4:$D$503,'원료수불부'!$B$4:$B$503,$A7,'원료수불부'!$A$4:$A$503,"&lt;="&amp;$B$3))</f>
        <v/>
      </c>
      <c r="D7" s="14">
        <f>IF($A7="","",SUMIFS('원료수불부'!$E$4:$E$503,'원료수불부'!$B$4:$B$503,$A7,'원료수불부'!$A$4:$A$503,"&lt;="&amp;$B$3))</f>
        <v/>
      </c>
      <c r="E7" s="14">
        <f>IF($A7="","",SUMIFS('생산·작업일지'!$G$4:$G$503,'생산·작업일지'!$F$4:$F$503,$A7,'생산·작업일지'!$A$4:$A$503,"&lt;="&amp;$B$3))</f>
        <v/>
      </c>
      <c r="F7" s="19">
        <f>IF($A7="","",C7+D7-E7)</f>
        <v/>
      </c>
      <c r="G7" s="20">
        <f>IF($A7="","",SUMPRODUCT(MAX(('원료수불부'!$B$4:$B$503=$A7)*('원료수불부'!$E$4:$E$503&gt;0)*('원료수불부'!$A$4:$A$503&lt;=$B$3)*'원료수불부'!$A$4:$A$503)))</f>
        <v/>
      </c>
      <c r="H7" s="20">
        <f>IF($A7="","",SUMPRODUCT(MAX(('생산·작업일지'!$F$4:$F$503=$A7)*('생산·작업일지'!$G$4:$G$503&gt;0)*('생산·작업일지'!$A$4:$A$503&lt;=$B$3)*'생산·작업일지'!$A$4:$A$503)))</f>
        <v/>
      </c>
      <c r="I7" s="21">
        <f>IF($A7="","",IF(F7&lt;0,"재고 음수 — 입고 누락 확인",IF(C7+D7=0,"입고·이월 기록 없음","")))</f>
        <v/>
      </c>
    </row>
    <row r="8">
      <c r="A8" s="18">
        <f>IFERROR(INDEX('원료수불부'!$B$4:$B$503,MATCH(3,'원료수불부'!$N$4:$N$503,0)),"")</f>
        <v/>
      </c>
      <c r="B8" s="13">
        <f>IF($A8="","",INDEX('원료수불부'!$C$4:$C$503,MATCH($A8,'원료수불부'!$B$4:$B$503,0))&amp;"")</f>
        <v/>
      </c>
      <c r="C8" s="14">
        <f>IF($A8="","",SUMIFS('원료수불부'!$D$4:$D$503,'원료수불부'!$B$4:$B$503,$A8,'원료수불부'!$A$4:$A$503,"&lt;="&amp;$B$3))</f>
        <v/>
      </c>
      <c r="D8" s="14">
        <f>IF($A8="","",SUMIFS('원료수불부'!$E$4:$E$503,'원료수불부'!$B$4:$B$503,$A8,'원료수불부'!$A$4:$A$503,"&lt;="&amp;$B$3))</f>
        <v/>
      </c>
      <c r="E8" s="14">
        <f>IF($A8="","",SUMIFS('생산·작업일지'!$G$4:$G$503,'생산·작업일지'!$F$4:$F$503,$A8,'생산·작업일지'!$A$4:$A$503,"&lt;="&amp;$B$3))</f>
        <v/>
      </c>
      <c r="F8" s="19">
        <f>IF($A8="","",C8+D8-E8)</f>
        <v/>
      </c>
      <c r="G8" s="20">
        <f>IF($A8="","",SUMPRODUCT(MAX(('원료수불부'!$B$4:$B$503=$A8)*('원료수불부'!$E$4:$E$503&gt;0)*('원료수불부'!$A$4:$A$503&lt;=$B$3)*'원료수불부'!$A$4:$A$503)))</f>
        <v/>
      </c>
      <c r="H8" s="20">
        <f>IF($A8="","",SUMPRODUCT(MAX(('생산·작업일지'!$F$4:$F$503=$A8)*('생산·작업일지'!$G$4:$G$503&gt;0)*('생산·작업일지'!$A$4:$A$503&lt;=$B$3)*'생산·작업일지'!$A$4:$A$503)))</f>
        <v/>
      </c>
      <c r="I8" s="21">
        <f>IF($A8="","",IF(F8&lt;0,"재고 음수 — 입고 누락 확인",IF(C8+D8=0,"입고·이월 기록 없음","")))</f>
        <v/>
      </c>
    </row>
    <row r="9">
      <c r="A9" s="18">
        <f>IFERROR(INDEX('원료수불부'!$B$4:$B$503,MATCH(4,'원료수불부'!$N$4:$N$503,0)),"")</f>
        <v/>
      </c>
      <c r="B9" s="13">
        <f>IF($A9="","",INDEX('원료수불부'!$C$4:$C$503,MATCH($A9,'원료수불부'!$B$4:$B$503,0))&amp;"")</f>
        <v/>
      </c>
      <c r="C9" s="14">
        <f>IF($A9="","",SUMIFS('원료수불부'!$D$4:$D$503,'원료수불부'!$B$4:$B$503,$A9,'원료수불부'!$A$4:$A$503,"&lt;="&amp;$B$3))</f>
        <v/>
      </c>
      <c r="D9" s="14">
        <f>IF($A9="","",SUMIFS('원료수불부'!$E$4:$E$503,'원료수불부'!$B$4:$B$503,$A9,'원료수불부'!$A$4:$A$503,"&lt;="&amp;$B$3))</f>
        <v/>
      </c>
      <c r="E9" s="14">
        <f>IF($A9="","",SUMIFS('생산·작업일지'!$G$4:$G$503,'생산·작업일지'!$F$4:$F$503,$A9,'생산·작업일지'!$A$4:$A$503,"&lt;="&amp;$B$3))</f>
        <v/>
      </c>
      <c r="F9" s="19">
        <f>IF($A9="","",C9+D9-E9)</f>
        <v/>
      </c>
      <c r="G9" s="20">
        <f>IF($A9="","",SUMPRODUCT(MAX(('원료수불부'!$B$4:$B$503=$A9)*('원료수불부'!$E$4:$E$503&gt;0)*('원료수불부'!$A$4:$A$503&lt;=$B$3)*'원료수불부'!$A$4:$A$503)))</f>
        <v/>
      </c>
      <c r="H9" s="20">
        <f>IF($A9="","",SUMPRODUCT(MAX(('생산·작업일지'!$F$4:$F$503=$A9)*('생산·작업일지'!$G$4:$G$503&gt;0)*('생산·작업일지'!$A$4:$A$503&lt;=$B$3)*'생산·작업일지'!$A$4:$A$503)))</f>
        <v/>
      </c>
      <c r="I9" s="21">
        <f>IF($A9="","",IF(F9&lt;0,"재고 음수 — 입고 누락 확인",IF(C9+D9=0,"입고·이월 기록 없음","")))</f>
        <v/>
      </c>
    </row>
    <row r="10">
      <c r="A10" s="18">
        <f>IFERROR(INDEX('원료수불부'!$B$4:$B$503,MATCH(5,'원료수불부'!$N$4:$N$503,0)),"")</f>
        <v/>
      </c>
      <c r="B10" s="13">
        <f>IF($A10="","",INDEX('원료수불부'!$C$4:$C$503,MATCH($A10,'원료수불부'!$B$4:$B$503,0))&amp;"")</f>
        <v/>
      </c>
      <c r="C10" s="14">
        <f>IF($A10="","",SUMIFS('원료수불부'!$D$4:$D$503,'원료수불부'!$B$4:$B$503,$A10,'원료수불부'!$A$4:$A$503,"&lt;="&amp;$B$3))</f>
        <v/>
      </c>
      <c r="D10" s="14">
        <f>IF($A10="","",SUMIFS('원료수불부'!$E$4:$E$503,'원료수불부'!$B$4:$B$503,$A10,'원료수불부'!$A$4:$A$503,"&lt;="&amp;$B$3))</f>
        <v/>
      </c>
      <c r="E10" s="14">
        <f>IF($A10="","",SUMIFS('생산·작업일지'!$G$4:$G$503,'생산·작업일지'!$F$4:$F$503,$A10,'생산·작업일지'!$A$4:$A$503,"&lt;="&amp;$B$3))</f>
        <v/>
      </c>
      <c r="F10" s="19">
        <f>IF($A10="","",C10+D10-E10)</f>
        <v/>
      </c>
      <c r="G10" s="20">
        <f>IF($A10="","",SUMPRODUCT(MAX(('원료수불부'!$B$4:$B$503=$A10)*('원료수불부'!$E$4:$E$503&gt;0)*('원료수불부'!$A$4:$A$503&lt;=$B$3)*'원료수불부'!$A$4:$A$503)))</f>
        <v/>
      </c>
      <c r="H10" s="20">
        <f>IF($A10="","",SUMPRODUCT(MAX(('생산·작업일지'!$F$4:$F$503=$A10)*('생산·작업일지'!$G$4:$G$503&gt;0)*('생산·작업일지'!$A$4:$A$503&lt;=$B$3)*'생산·작업일지'!$A$4:$A$503)))</f>
        <v/>
      </c>
      <c r="I10" s="21">
        <f>IF($A10="","",IF(F10&lt;0,"재고 음수 — 입고 누락 확인",IF(C10+D10=0,"입고·이월 기록 없음","")))</f>
        <v/>
      </c>
    </row>
    <row r="11">
      <c r="A11" s="18">
        <f>IFERROR(INDEX('원료수불부'!$B$4:$B$503,MATCH(6,'원료수불부'!$N$4:$N$503,0)),"")</f>
        <v/>
      </c>
      <c r="B11" s="13">
        <f>IF($A11="","",INDEX('원료수불부'!$C$4:$C$503,MATCH($A11,'원료수불부'!$B$4:$B$503,0))&amp;"")</f>
        <v/>
      </c>
      <c r="C11" s="14">
        <f>IF($A11="","",SUMIFS('원료수불부'!$D$4:$D$503,'원료수불부'!$B$4:$B$503,$A11,'원료수불부'!$A$4:$A$503,"&lt;="&amp;$B$3))</f>
        <v/>
      </c>
      <c r="D11" s="14">
        <f>IF($A11="","",SUMIFS('원료수불부'!$E$4:$E$503,'원료수불부'!$B$4:$B$503,$A11,'원료수불부'!$A$4:$A$503,"&lt;="&amp;$B$3))</f>
        <v/>
      </c>
      <c r="E11" s="14">
        <f>IF($A11="","",SUMIFS('생산·작업일지'!$G$4:$G$503,'생산·작업일지'!$F$4:$F$503,$A11,'생산·작업일지'!$A$4:$A$503,"&lt;="&amp;$B$3))</f>
        <v/>
      </c>
      <c r="F11" s="19">
        <f>IF($A11="","",C11+D11-E11)</f>
        <v/>
      </c>
      <c r="G11" s="20">
        <f>IF($A11="","",SUMPRODUCT(MAX(('원료수불부'!$B$4:$B$503=$A11)*('원료수불부'!$E$4:$E$503&gt;0)*('원료수불부'!$A$4:$A$503&lt;=$B$3)*'원료수불부'!$A$4:$A$503)))</f>
        <v/>
      </c>
      <c r="H11" s="20">
        <f>IF($A11="","",SUMPRODUCT(MAX(('생산·작업일지'!$F$4:$F$503=$A11)*('생산·작업일지'!$G$4:$G$503&gt;0)*('생산·작업일지'!$A$4:$A$503&lt;=$B$3)*'생산·작업일지'!$A$4:$A$503)))</f>
        <v/>
      </c>
      <c r="I11" s="21">
        <f>IF($A11="","",IF(F11&lt;0,"재고 음수 — 입고 누락 확인",IF(C11+D11=0,"입고·이월 기록 없음","")))</f>
        <v/>
      </c>
    </row>
    <row r="12">
      <c r="A12" s="18">
        <f>IFERROR(INDEX('원료수불부'!$B$4:$B$503,MATCH(7,'원료수불부'!$N$4:$N$503,0)),"")</f>
        <v/>
      </c>
      <c r="B12" s="13">
        <f>IF($A12="","",INDEX('원료수불부'!$C$4:$C$503,MATCH($A12,'원료수불부'!$B$4:$B$503,0))&amp;"")</f>
        <v/>
      </c>
      <c r="C12" s="14">
        <f>IF($A12="","",SUMIFS('원료수불부'!$D$4:$D$503,'원료수불부'!$B$4:$B$503,$A12,'원료수불부'!$A$4:$A$503,"&lt;="&amp;$B$3))</f>
        <v/>
      </c>
      <c r="D12" s="14">
        <f>IF($A12="","",SUMIFS('원료수불부'!$E$4:$E$503,'원료수불부'!$B$4:$B$503,$A12,'원료수불부'!$A$4:$A$503,"&lt;="&amp;$B$3))</f>
        <v/>
      </c>
      <c r="E12" s="14">
        <f>IF($A12="","",SUMIFS('생산·작업일지'!$G$4:$G$503,'생산·작업일지'!$F$4:$F$503,$A12,'생산·작업일지'!$A$4:$A$503,"&lt;="&amp;$B$3))</f>
        <v/>
      </c>
      <c r="F12" s="19">
        <f>IF($A12="","",C12+D12-E12)</f>
        <v/>
      </c>
      <c r="G12" s="20">
        <f>IF($A12="","",SUMPRODUCT(MAX(('원료수불부'!$B$4:$B$503=$A12)*('원료수불부'!$E$4:$E$503&gt;0)*('원료수불부'!$A$4:$A$503&lt;=$B$3)*'원료수불부'!$A$4:$A$503)))</f>
        <v/>
      </c>
      <c r="H12" s="20">
        <f>IF($A12="","",SUMPRODUCT(MAX(('생산·작업일지'!$F$4:$F$503=$A12)*('생산·작업일지'!$G$4:$G$503&gt;0)*('생산·작업일지'!$A$4:$A$503&lt;=$B$3)*'생산·작업일지'!$A$4:$A$503)))</f>
        <v/>
      </c>
      <c r="I12" s="21">
        <f>IF($A12="","",IF(F12&lt;0,"재고 음수 — 입고 누락 확인",IF(C12+D12=0,"입고·이월 기록 없음","")))</f>
        <v/>
      </c>
    </row>
    <row r="13">
      <c r="A13" s="18">
        <f>IFERROR(INDEX('원료수불부'!$B$4:$B$503,MATCH(8,'원료수불부'!$N$4:$N$503,0)),"")</f>
        <v/>
      </c>
      <c r="B13" s="13">
        <f>IF($A13="","",INDEX('원료수불부'!$C$4:$C$503,MATCH($A13,'원료수불부'!$B$4:$B$503,0))&amp;"")</f>
        <v/>
      </c>
      <c r="C13" s="14">
        <f>IF($A13="","",SUMIFS('원료수불부'!$D$4:$D$503,'원료수불부'!$B$4:$B$503,$A13,'원료수불부'!$A$4:$A$503,"&lt;="&amp;$B$3))</f>
        <v/>
      </c>
      <c r="D13" s="14">
        <f>IF($A13="","",SUMIFS('원료수불부'!$E$4:$E$503,'원료수불부'!$B$4:$B$503,$A13,'원료수불부'!$A$4:$A$503,"&lt;="&amp;$B$3))</f>
        <v/>
      </c>
      <c r="E13" s="14">
        <f>IF($A13="","",SUMIFS('생산·작업일지'!$G$4:$G$503,'생산·작업일지'!$F$4:$F$503,$A13,'생산·작업일지'!$A$4:$A$503,"&lt;="&amp;$B$3))</f>
        <v/>
      </c>
      <c r="F13" s="19">
        <f>IF($A13="","",C13+D13-E13)</f>
        <v/>
      </c>
      <c r="G13" s="20">
        <f>IF($A13="","",SUMPRODUCT(MAX(('원료수불부'!$B$4:$B$503=$A13)*('원료수불부'!$E$4:$E$503&gt;0)*('원료수불부'!$A$4:$A$503&lt;=$B$3)*'원료수불부'!$A$4:$A$503)))</f>
        <v/>
      </c>
      <c r="H13" s="20">
        <f>IF($A13="","",SUMPRODUCT(MAX(('생산·작업일지'!$F$4:$F$503=$A13)*('생산·작업일지'!$G$4:$G$503&gt;0)*('생산·작업일지'!$A$4:$A$503&lt;=$B$3)*'생산·작업일지'!$A$4:$A$503)))</f>
        <v/>
      </c>
      <c r="I13" s="21">
        <f>IF($A13="","",IF(F13&lt;0,"재고 음수 — 입고 누락 확인",IF(C13+D13=0,"입고·이월 기록 없음","")))</f>
        <v/>
      </c>
    </row>
    <row r="14">
      <c r="A14" s="18">
        <f>IFERROR(INDEX('원료수불부'!$B$4:$B$503,MATCH(9,'원료수불부'!$N$4:$N$503,0)),"")</f>
        <v/>
      </c>
      <c r="B14" s="13">
        <f>IF($A14="","",INDEX('원료수불부'!$C$4:$C$503,MATCH($A14,'원료수불부'!$B$4:$B$503,0))&amp;"")</f>
        <v/>
      </c>
      <c r="C14" s="14">
        <f>IF($A14="","",SUMIFS('원료수불부'!$D$4:$D$503,'원료수불부'!$B$4:$B$503,$A14,'원료수불부'!$A$4:$A$503,"&lt;="&amp;$B$3))</f>
        <v/>
      </c>
      <c r="D14" s="14">
        <f>IF($A14="","",SUMIFS('원료수불부'!$E$4:$E$503,'원료수불부'!$B$4:$B$503,$A14,'원료수불부'!$A$4:$A$503,"&lt;="&amp;$B$3))</f>
        <v/>
      </c>
      <c r="E14" s="14">
        <f>IF($A14="","",SUMIFS('생산·작업일지'!$G$4:$G$503,'생산·작업일지'!$F$4:$F$503,$A14,'생산·작업일지'!$A$4:$A$503,"&lt;="&amp;$B$3))</f>
        <v/>
      </c>
      <c r="F14" s="19">
        <f>IF($A14="","",C14+D14-E14)</f>
        <v/>
      </c>
      <c r="G14" s="20">
        <f>IF($A14="","",SUMPRODUCT(MAX(('원료수불부'!$B$4:$B$503=$A14)*('원료수불부'!$E$4:$E$503&gt;0)*('원료수불부'!$A$4:$A$503&lt;=$B$3)*'원료수불부'!$A$4:$A$503)))</f>
        <v/>
      </c>
      <c r="H14" s="20">
        <f>IF($A14="","",SUMPRODUCT(MAX(('생산·작업일지'!$F$4:$F$503=$A14)*('생산·작업일지'!$G$4:$G$503&gt;0)*('생산·작업일지'!$A$4:$A$503&lt;=$B$3)*'생산·작업일지'!$A$4:$A$503)))</f>
        <v/>
      </c>
      <c r="I14" s="21">
        <f>IF($A14="","",IF(F14&lt;0,"재고 음수 — 입고 누락 확인",IF(C14+D14=0,"입고·이월 기록 없음","")))</f>
        <v/>
      </c>
    </row>
    <row r="15">
      <c r="A15" s="18">
        <f>IFERROR(INDEX('원료수불부'!$B$4:$B$503,MATCH(10,'원료수불부'!$N$4:$N$503,0)),"")</f>
        <v/>
      </c>
      <c r="B15" s="13">
        <f>IF($A15="","",INDEX('원료수불부'!$C$4:$C$503,MATCH($A15,'원료수불부'!$B$4:$B$503,0))&amp;"")</f>
        <v/>
      </c>
      <c r="C15" s="14">
        <f>IF($A15="","",SUMIFS('원료수불부'!$D$4:$D$503,'원료수불부'!$B$4:$B$503,$A15,'원료수불부'!$A$4:$A$503,"&lt;="&amp;$B$3))</f>
        <v/>
      </c>
      <c r="D15" s="14">
        <f>IF($A15="","",SUMIFS('원료수불부'!$E$4:$E$503,'원료수불부'!$B$4:$B$503,$A15,'원료수불부'!$A$4:$A$503,"&lt;="&amp;$B$3))</f>
        <v/>
      </c>
      <c r="E15" s="14">
        <f>IF($A15="","",SUMIFS('생산·작업일지'!$G$4:$G$503,'생산·작업일지'!$F$4:$F$503,$A15,'생산·작업일지'!$A$4:$A$503,"&lt;="&amp;$B$3))</f>
        <v/>
      </c>
      <c r="F15" s="19">
        <f>IF($A15="","",C15+D15-E15)</f>
        <v/>
      </c>
      <c r="G15" s="20">
        <f>IF($A15="","",SUMPRODUCT(MAX(('원료수불부'!$B$4:$B$503=$A15)*('원료수불부'!$E$4:$E$503&gt;0)*('원료수불부'!$A$4:$A$503&lt;=$B$3)*'원료수불부'!$A$4:$A$503)))</f>
        <v/>
      </c>
      <c r="H15" s="20">
        <f>IF($A15="","",SUMPRODUCT(MAX(('생산·작업일지'!$F$4:$F$503=$A15)*('생산·작업일지'!$G$4:$G$503&gt;0)*('생산·작업일지'!$A$4:$A$503&lt;=$B$3)*'생산·작업일지'!$A$4:$A$503)))</f>
        <v/>
      </c>
      <c r="I15" s="21">
        <f>IF($A15="","",IF(F15&lt;0,"재고 음수 — 입고 누락 확인",IF(C15+D15=0,"입고·이월 기록 없음","")))</f>
        <v/>
      </c>
    </row>
    <row r="16">
      <c r="A16" s="18">
        <f>IFERROR(INDEX('원료수불부'!$B$4:$B$503,MATCH(11,'원료수불부'!$N$4:$N$503,0)),"")</f>
        <v/>
      </c>
      <c r="B16" s="13">
        <f>IF($A16="","",INDEX('원료수불부'!$C$4:$C$503,MATCH($A16,'원료수불부'!$B$4:$B$503,0))&amp;"")</f>
        <v/>
      </c>
      <c r="C16" s="14">
        <f>IF($A16="","",SUMIFS('원료수불부'!$D$4:$D$503,'원료수불부'!$B$4:$B$503,$A16,'원료수불부'!$A$4:$A$503,"&lt;="&amp;$B$3))</f>
        <v/>
      </c>
      <c r="D16" s="14">
        <f>IF($A16="","",SUMIFS('원료수불부'!$E$4:$E$503,'원료수불부'!$B$4:$B$503,$A16,'원료수불부'!$A$4:$A$503,"&lt;="&amp;$B$3))</f>
        <v/>
      </c>
      <c r="E16" s="14">
        <f>IF($A16="","",SUMIFS('생산·작업일지'!$G$4:$G$503,'생산·작업일지'!$F$4:$F$503,$A16,'생산·작업일지'!$A$4:$A$503,"&lt;="&amp;$B$3))</f>
        <v/>
      </c>
      <c r="F16" s="19">
        <f>IF($A16="","",C16+D16-E16)</f>
        <v/>
      </c>
      <c r="G16" s="20">
        <f>IF($A16="","",SUMPRODUCT(MAX(('원료수불부'!$B$4:$B$503=$A16)*('원료수불부'!$E$4:$E$503&gt;0)*('원료수불부'!$A$4:$A$503&lt;=$B$3)*'원료수불부'!$A$4:$A$503)))</f>
        <v/>
      </c>
      <c r="H16" s="20">
        <f>IF($A16="","",SUMPRODUCT(MAX(('생산·작업일지'!$F$4:$F$503=$A16)*('생산·작업일지'!$G$4:$G$503&gt;0)*('생산·작업일지'!$A$4:$A$503&lt;=$B$3)*'생산·작업일지'!$A$4:$A$503)))</f>
        <v/>
      </c>
      <c r="I16" s="21">
        <f>IF($A16="","",IF(F16&lt;0,"재고 음수 — 입고 누락 확인",IF(C16+D16=0,"입고·이월 기록 없음","")))</f>
        <v/>
      </c>
    </row>
    <row r="17">
      <c r="A17" s="18">
        <f>IFERROR(INDEX('원료수불부'!$B$4:$B$503,MATCH(12,'원료수불부'!$N$4:$N$503,0)),"")</f>
        <v/>
      </c>
      <c r="B17" s="13">
        <f>IF($A17="","",INDEX('원료수불부'!$C$4:$C$503,MATCH($A17,'원료수불부'!$B$4:$B$503,0))&amp;"")</f>
        <v/>
      </c>
      <c r="C17" s="14">
        <f>IF($A17="","",SUMIFS('원료수불부'!$D$4:$D$503,'원료수불부'!$B$4:$B$503,$A17,'원료수불부'!$A$4:$A$503,"&lt;="&amp;$B$3))</f>
        <v/>
      </c>
      <c r="D17" s="14">
        <f>IF($A17="","",SUMIFS('원료수불부'!$E$4:$E$503,'원료수불부'!$B$4:$B$503,$A17,'원료수불부'!$A$4:$A$503,"&lt;="&amp;$B$3))</f>
        <v/>
      </c>
      <c r="E17" s="14">
        <f>IF($A17="","",SUMIFS('생산·작업일지'!$G$4:$G$503,'생산·작업일지'!$F$4:$F$503,$A17,'생산·작업일지'!$A$4:$A$503,"&lt;="&amp;$B$3))</f>
        <v/>
      </c>
      <c r="F17" s="19">
        <f>IF($A17="","",C17+D17-E17)</f>
        <v/>
      </c>
      <c r="G17" s="20">
        <f>IF($A17="","",SUMPRODUCT(MAX(('원료수불부'!$B$4:$B$503=$A17)*('원료수불부'!$E$4:$E$503&gt;0)*('원료수불부'!$A$4:$A$503&lt;=$B$3)*'원료수불부'!$A$4:$A$503)))</f>
        <v/>
      </c>
      <c r="H17" s="20">
        <f>IF($A17="","",SUMPRODUCT(MAX(('생산·작업일지'!$F$4:$F$503=$A17)*('생산·작업일지'!$G$4:$G$503&gt;0)*('생산·작업일지'!$A$4:$A$503&lt;=$B$3)*'생산·작업일지'!$A$4:$A$503)))</f>
        <v/>
      </c>
      <c r="I17" s="21">
        <f>IF($A17="","",IF(F17&lt;0,"재고 음수 — 입고 누락 확인",IF(C17+D17=0,"입고·이월 기록 없음","")))</f>
        <v/>
      </c>
    </row>
    <row r="18">
      <c r="A18" s="18">
        <f>IFERROR(INDEX('원료수불부'!$B$4:$B$503,MATCH(13,'원료수불부'!$N$4:$N$503,0)),"")</f>
        <v/>
      </c>
      <c r="B18" s="13">
        <f>IF($A18="","",INDEX('원료수불부'!$C$4:$C$503,MATCH($A18,'원료수불부'!$B$4:$B$503,0))&amp;"")</f>
        <v/>
      </c>
      <c r="C18" s="14">
        <f>IF($A18="","",SUMIFS('원료수불부'!$D$4:$D$503,'원료수불부'!$B$4:$B$503,$A18,'원료수불부'!$A$4:$A$503,"&lt;="&amp;$B$3))</f>
        <v/>
      </c>
      <c r="D18" s="14">
        <f>IF($A18="","",SUMIFS('원료수불부'!$E$4:$E$503,'원료수불부'!$B$4:$B$503,$A18,'원료수불부'!$A$4:$A$503,"&lt;="&amp;$B$3))</f>
        <v/>
      </c>
      <c r="E18" s="14">
        <f>IF($A18="","",SUMIFS('생산·작업일지'!$G$4:$G$503,'생산·작업일지'!$F$4:$F$503,$A18,'생산·작업일지'!$A$4:$A$503,"&lt;="&amp;$B$3))</f>
        <v/>
      </c>
      <c r="F18" s="19">
        <f>IF($A18="","",C18+D18-E18)</f>
        <v/>
      </c>
      <c r="G18" s="20">
        <f>IF($A18="","",SUMPRODUCT(MAX(('원료수불부'!$B$4:$B$503=$A18)*('원료수불부'!$E$4:$E$503&gt;0)*('원료수불부'!$A$4:$A$503&lt;=$B$3)*'원료수불부'!$A$4:$A$503)))</f>
        <v/>
      </c>
      <c r="H18" s="20">
        <f>IF($A18="","",SUMPRODUCT(MAX(('생산·작업일지'!$F$4:$F$503=$A18)*('생산·작업일지'!$G$4:$G$503&gt;0)*('생산·작업일지'!$A$4:$A$503&lt;=$B$3)*'생산·작업일지'!$A$4:$A$503)))</f>
        <v/>
      </c>
      <c r="I18" s="21">
        <f>IF($A18="","",IF(F18&lt;0,"재고 음수 — 입고 누락 확인",IF(C18+D18=0,"입고·이월 기록 없음","")))</f>
        <v/>
      </c>
    </row>
    <row r="19">
      <c r="A19" s="18">
        <f>IFERROR(INDEX('원료수불부'!$B$4:$B$503,MATCH(14,'원료수불부'!$N$4:$N$503,0)),"")</f>
        <v/>
      </c>
      <c r="B19" s="13">
        <f>IF($A19="","",INDEX('원료수불부'!$C$4:$C$503,MATCH($A19,'원료수불부'!$B$4:$B$503,0))&amp;"")</f>
        <v/>
      </c>
      <c r="C19" s="14">
        <f>IF($A19="","",SUMIFS('원료수불부'!$D$4:$D$503,'원료수불부'!$B$4:$B$503,$A19,'원료수불부'!$A$4:$A$503,"&lt;="&amp;$B$3))</f>
        <v/>
      </c>
      <c r="D19" s="14">
        <f>IF($A19="","",SUMIFS('원료수불부'!$E$4:$E$503,'원료수불부'!$B$4:$B$503,$A19,'원료수불부'!$A$4:$A$503,"&lt;="&amp;$B$3))</f>
        <v/>
      </c>
      <c r="E19" s="14">
        <f>IF($A19="","",SUMIFS('생산·작업일지'!$G$4:$G$503,'생산·작업일지'!$F$4:$F$503,$A19,'생산·작업일지'!$A$4:$A$503,"&lt;="&amp;$B$3))</f>
        <v/>
      </c>
      <c r="F19" s="19">
        <f>IF($A19="","",C19+D19-E19)</f>
        <v/>
      </c>
      <c r="G19" s="20">
        <f>IF($A19="","",SUMPRODUCT(MAX(('원료수불부'!$B$4:$B$503=$A19)*('원료수불부'!$E$4:$E$503&gt;0)*('원료수불부'!$A$4:$A$503&lt;=$B$3)*'원료수불부'!$A$4:$A$503)))</f>
        <v/>
      </c>
      <c r="H19" s="20">
        <f>IF($A19="","",SUMPRODUCT(MAX(('생산·작업일지'!$F$4:$F$503=$A19)*('생산·작업일지'!$G$4:$G$503&gt;0)*('생산·작업일지'!$A$4:$A$503&lt;=$B$3)*'생산·작업일지'!$A$4:$A$503)))</f>
        <v/>
      </c>
      <c r="I19" s="21">
        <f>IF($A19="","",IF(F19&lt;0,"재고 음수 — 입고 누락 확인",IF(C19+D19=0,"입고·이월 기록 없음","")))</f>
        <v/>
      </c>
    </row>
    <row r="20">
      <c r="A20" s="18">
        <f>IFERROR(INDEX('원료수불부'!$B$4:$B$503,MATCH(15,'원료수불부'!$N$4:$N$503,0)),"")</f>
        <v/>
      </c>
      <c r="B20" s="13">
        <f>IF($A20="","",INDEX('원료수불부'!$C$4:$C$503,MATCH($A20,'원료수불부'!$B$4:$B$503,0))&amp;"")</f>
        <v/>
      </c>
      <c r="C20" s="14">
        <f>IF($A20="","",SUMIFS('원료수불부'!$D$4:$D$503,'원료수불부'!$B$4:$B$503,$A20,'원료수불부'!$A$4:$A$503,"&lt;="&amp;$B$3))</f>
        <v/>
      </c>
      <c r="D20" s="14">
        <f>IF($A20="","",SUMIFS('원료수불부'!$E$4:$E$503,'원료수불부'!$B$4:$B$503,$A20,'원료수불부'!$A$4:$A$503,"&lt;="&amp;$B$3))</f>
        <v/>
      </c>
      <c r="E20" s="14">
        <f>IF($A20="","",SUMIFS('생산·작업일지'!$G$4:$G$503,'생산·작업일지'!$F$4:$F$503,$A20,'생산·작업일지'!$A$4:$A$503,"&lt;="&amp;$B$3))</f>
        <v/>
      </c>
      <c r="F20" s="19">
        <f>IF($A20="","",C20+D20-E20)</f>
        <v/>
      </c>
      <c r="G20" s="20">
        <f>IF($A20="","",SUMPRODUCT(MAX(('원료수불부'!$B$4:$B$503=$A20)*('원료수불부'!$E$4:$E$503&gt;0)*('원료수불부'!$A$4:$A$503&lt;=$B$3)*'원료수불부'!$A$4:$A$503)))</f>
        <v/>
      </c>
      <c r="H20" s="20">
        <f>IF($A20="","",SUMPRODUCT(MAX(('생산·작업일지'!$F$4:$F$503=$A20)*('생산·작업일지'!$G$4:$G$503&gt;0)*('생산·작업일지'!$A$4:$A$503&lt;=$B$3)*'생산·작업일지'!$A$4:$A$503)))</f>
        <v/>
      </c>
      <c r="I20" s="21">
        <f>IF($A20="","",IF(F20&lt;0,"재고 음수 — 입고 누락 확인",IF(C20+D20=0,"입고·이월 기록 없음","")))</f>
        <v/>
      </c>
    </row>
    <row r="21">
      <c r="A21" s="18">
        <f>IFERROR(INDEX('원료수불부'!$B$4:$B$503,MATCH(16,'원료수불부'!$N$4:$N$503,0)),"")</f>
        <v/>
      </c>
      <c r="B21" s="13">
        <f>IF($A21="","",INDEX('원료수불부'!$C$4:$C$503,MATCH($A21,'원료수불부'!$B$4:$B$503,0))&amp;"")</f>
        <v/>
      </c>
      <c r="C21" s="14">
        <f>IF($A21="","",SUMIFS('원료수불부'!$D$4:$D$503,'원료수불부'!$B$4:$B$503,$A21,'원료수불부'!$A$4:$A$503,"&lt;="&amp;$B$3))</f>
        <v/>
      </c>
      <c r="D21" s="14">
        <f>IF($A21="","",SUMIFS('원료수불부'!$E$4:$E$503,'원료수불부'!$B$4:$B$503,$A21,'원료수불부'!$A$4:$A$503,"&lt;="&amp;$B$3))</f>
        <v/>
      </c>
      <c r="E21" s="14">
        <f>IF($A21="","",SUMIFS('생산·작업일지'!$G$4:$G$503,'생산·작업일지'!$F$4:$F$503,$A21,'생산·작업일지'!$A$4:$A$503,"&lt;="&amp;$B$3))</f>
        <v/>
      </c>
      <c r="F21" s="19">
        <f>IF($A21="","",C21+D21-E21)</f>
        <v/>
      </c>
      <c r="G21" s="20">
        <f>IF($A21="","",SUMPRODUCT(MAX(('원료수불부'!$B$4:$B$503=$A21)*('원료수불부'!$E$4:$E$503&gt;0)*('원료수불부'!$A$4:$A$503&lt;=$B$3)*'원료수불부'!$A$4:$A$503)))</f>
        <v/>
      </c>
      <c r="H21" s="20">
        <f>IF($A21="","",SUMPRODUCT(MAX(('생산·작업일지'!$F$4:$F$503=$A21)*('생산·작업일지'!$G$4:$G$503&gt;0)*('생산·작업일지'!$A$4:$A$503&lt;=$B$3)*'생산·작업일지'!$A$4:$A$503)))</f>
        <v/>
      </c>
      <c r="I21" s="21">
        <f>IF($A21="","",IF(F21&lt;0,"재고 음수 — 입고 누락 확인",IF(C21+D21=0,"입고·이월 기록 없음","")))</f>
        <v/>
      </c>
    </row>
    <row r="22">
      <c r="A22" s="18">
        <f>IFERROR(INDEX('원료수불부'!$B$4:$B$503,MATCH(17,'원료수불부'!$N$4:$N$503,0)),"")</f>
        <v/>
      </c>
      <c r="B22" s="13">
        <f>IF($A22="","",INDEX('원료수불부'!$C$4:$C$503,MATCH($A22,'원료수불부'!$B$4:$B$503,0))&amp;"")</f>
        <v/>
      </c>
      <c r="C22" s="14">
        <f>IF($A22="","",SUMIFS('원료수불부'!$D$4:$D$503,'원료수불부'!$B$4:$B$503,$A22,'원료수불부'!$A$4:$A$503,"&lt;="&amp;$B$3))</f>
        <v/>
      </c>
      <c r="D22" s="14">
        <f>IF($A22="","",SUMIFS('원료수불부'!$E$4:$E$503,'원료수불부'!$B$4:$B$503,$A22,'원료수불부'!$A$4:$A$503,"&lt;="&amp;$B$3))</f>
        <v/>
      </c>
      <c r="E22" s="14">
        <f>IF($A22="","",SUMIFS('생산·작업일지'!$G$4:$G$503,'생산·작업일지'!$F$4:$F$503,$A22,'생산·작업일지'!$A$4:$A$503,"&lt;="&amp;$B$3))</f>
        <v/>
      </c>
      <c r="F22" s="19">
        <f>IF($A22="","",C22+D22-E22)</f>
        <v/>
      </c>
      <c r="G22" s="20">
        <f>IF($A22="","",SUMPRODUCT(MAX(('원료수불부'!$B$4:$B$503=$A22)*('원료수불부'!$E$4:$E$503&gt;0)*('원료수불부'!$A$4:$A$503&lt;=$B$3)*'원료수불부'!$A$4:$A$503)))</f>
        <v/>
      </c>
      <c r="H22" s="20">
        <f>IF($A22="","",SUMPRODUCT(MAX(('생산·작업일지'!$F$4:$F$503=$A22)*('생산·작업일지'!$G$4:$G$503&gt;0)*('생산·작업일지'!$A$4:$A$503&lt;=$B$3)*'생산·작업일지'!$A$4:$A$503)))</f>
        <v/>
      </c>
      <c r="I22" s="21">
        <f>IF($A22="","",IF(F22&lt;0,"재고 음수 — 입고 누락 확인",IF(C22+D22=0,"입고·이월 기록 없음","")))</f>
        <v/>
      </c>
    </row>
    <row r="23">
      <c r="A23" s="18">
        <f>IFERROR(INDEX('원료수불부'!$B$4:$B$503,MATCH(18,'원료수불부'!$N$4:$N$503,0)),"")</f>
        <v/>
      </c>
      <c r="B23" s="13">
        <f>IF($A23="","",INDEX('원료수불부'!$C$4:$C$503,MATCH($A23,'원료수불부'!$B$4:$B$503,0))&amp;"")</f>
        <v/>
      </c>
      <c r="C23" s="14">
        <f>IF($A23="","",SUMIFS('원료수불부'!$D$4:$D$503,'원료수불부'!$B$4:$B$503,$A23,'원료수불부'!$A$4:$A$503,"&lt;="&amp;$B$3))</f>
        <v/>
      </c>
      <c r="D23" s="14">
        <f>IF($A23="","",SUMIFS('원료수불부'!$E$4:$E$503,'원료수불부'!$B$4:$B$503,$A23,'원료수불부'!$A$4:$A$503,"&lt;="&amp;$B$3))</f>
        <v/>
      </c>
      <c r="E23" s="14">
        <f>IF($A23="","",SUMIFS('생산·작업일지'!$G$4:$G$503,'생산·작업일지'!$F$4:$F$503,$A23,'생산·작업일지'!$A$4:$A$503,"&lt;="&amp;$B$3))</f>
        <v/>
      </c>
      <c r="F23" s="19">
        <f>IF($A23="","",C23+D23-E23)</f>
        <v/>
      </c>
      <c r="G23" s="20">
        <f>IF($A23="","",SUMPRODUCT(MAX(('원료수불부'!$B$4:$B$503=$A23)*('원료수불부'!$E$4:$E$503&gt;0)*('원료수불부'!$A$4:$A$503&lt;=$B$3)*'원료수불부'!$A$4:$A$503)))</f>
        <v/>
      </c>
      <c r="H23" s="20">
        <f>IF($A23="","",SUMPRODUCT(MAX(('생산·작업일지'!$F$4:$F$503=$A23)*('생산·작업일지'!$G$4:$G$503&gt;0)*('생산·작업일지'!$A$4:$A$503&lt;=$B$3)*'생산·작업일지'!$A$4:$A$503)))</f>
        <v/>
      </c>
      <c r="I23" s="21">
        <f>IF($A23="","",IF(F23&lt;0,"재고 음수 — 입고 누락 확인",IF(C23+D23=0,"입고·이월 기록 없음","")))</f>
        <v/>
      </c>
    </row>
    <row r="24">
      <c r="A24" s="18">
        <f>IFERROR(INDEX('원료수불부'!$B$4:$B$503,MATCH(19,'원료수불부'!$N$4:$N$503,0)),"")</f>
        <v/>
      </c>
      <c r="B24" s="13">
        <f>IF($A24="","",INDEX('원료수불부'!$C$4:$C$503,MATCH($A24,'원료수불부'!$B$4:$B$503,0))&amp;"")</f>
        <v/>
      </c>
      <c r="C24" s="14">
        <f>IF($A24="","",SUMIFS('원료수불부'!$D$4:$D$503,'원료수불부'!$B$4:$B$503,$A24,'원료수불부'!$A$4:$A$503,"&lt;="&amp;$B$3))</f>
        <v/>
      </c>
      <c r="D24" s="14">
        <f>IF($A24="","",SUMIFS('원료수불부'!$E$4:$E$503,'원료수불부'!$B$4:$B$503,$A24,'원료수불부'!$A$4:$A$503,"&lt;="&amp;$B$3))</f>
        <v/>
      </c>
      <c r="E24" s="14">
        <f>IF($A24="","",SUMIFS('생산·작업일지'!$G$4:$G$503,'생산·작업일지'!$F$4:$F$503,$A24,'생산·작업일지'!$A$4:$A$503,"&lt;="&amp;$B$3))</f>
        <v/>
      </c>
      <c r="F24" s="19">
        <f>IF($A24="","",C24+D24-E24)</f>
        <v/>
      </c>
      <c r="G24" s="20">
        <f>IF($A24="","",SUMPRODUCT(MAX(('원료수불부'!$B$4:$B$503=$A24)*('원료수불부'!$E$4:$E$503&gt;0)*('원료수불부'!$A$4:$A$503&lt;=$B$3)*'원료수불부'!$A$4:$A$503)))</f>
        <v/>
      </c>
      <c r="H24" s="20">
        <f>IF($A24="","",SUMPRODUCT(MAX(('생산·작업일지'!$F$4:$F$503=$A24)*('생산·작업일지'!$G$4:$G$503&gt;0)*('생산·작업일지'!$A$4:$A$503&lt;=$B$3)*'생산·작업일지'!$A$4:$A$503)))</f>
        <v/>
      </c>
      <c r="I24" s="21">
        <f>IF($A24="","",IF(F24&lt;0,"재고 음수 — 입고 누락 확인",IF(C24+D24=0,"입고·이월 기록 없음","")))</f>
        <v/>
      </c>
    </row>
    <row r="25">
      <c r="A25" s="18">
        <f>IFERROR(INDEX('원료수불부'!$B$4:$B$503,MATCH(20,'원료수불부'!$N$4:$N$503,0)),"")</f>
        <v/>
      </c>
      <c r="B25" s="13">
        <f>IF($A25="","",INDEX('원료수불부'!$C$4:$C$503,MATCH($A25,'원료수불부'!$B$4:$B$503,0))&amp;"")</f>
        <v/>
      </c>
      <c r="C25" s="14">
        <f>IF($A25="","",SUMIFS('원료수불부'!$D$4:$D$503,'원료수불부'!$B$4:$B$503,$A25,'원료수불부'!$A$4:$A$503,"&lt;="&amp;$B$3))</f>
        <v/>
      </c>
      <c r="D25" s="14">
        <f>IF($A25="","",SUMIFS('원료수불부'!$E$4:$E$503,'원료수불부'!$B$4:$B$503,$A25,'원료수불부'!$A$4:$A$503,"&lt;="&amp;$B$3))</f>
        <v/>
      </c>
      <c r="E25" s="14">
        <f>IF($A25="","",SUMIFS('생산·작업일지'!$G$4:$G$503,'생산·작업일지'!$F$4:$F$503,$A25,'생산·작업일지'!$A$4:$A$503,"&lt;="&amp;$B$3))</f>
        <v/>
      </c>
      <c r="F25" s="19">
        <f>IF($A25="","",C25+D25-E25)</f>
        <v/>
      </c>
      <c r="G25" s="20">
        <f>IF($A25="","",SUMPRODUCT(MAX(('원료수불부'!$B$4:$B$503=$A25)*('원료수불부'!$E$4:$E$503&gt;0)*('원료수불부'!$A$4:$A$503&lt;=$B$3)*'원료수불부'!$A$4:$A$503)))</f>
        <v/>
      </c>
      <c r="H25" s="20">
        <f>IF($A25="","",SUMPRODUCT(MAX(('생산·작업일지'!$F$4:$F$503=$A25)*('생산·작업일지'!$G$4:$G$503&gt;0)*('생산·작업일지'!$A$4:$A$503&lt;=$B$3)*'생산·작업일지'!$A$4:$A$503)))</f>
        <v/>
      </c>
      <c r="I25" s="21">
        <f>IF($A25="","",IF(F25&lt;0,"재고 음수 — 입고 누락 확인",IF(C25+D25=0,"입고·이월 기록 없음","")))</f>
        <v/>
      </c>
    </row>
    <row r="26">
      <c r="A26" s="18">
        <f>IFERROR(INDEX('원료수불부'!$B$4:$B$503,MATCH(21,'원료수불부'!$N$4:$N$503,0)),"")</f>
        <v/>
      </c>
      <c r="B26" s="13">
        <f>IF($A26="","",INDEX('원료수불부'!$C$4:$C$503,MATCH($A26,'원료수불부'!$B$4:$B$503,0))&amp;"")</f>
        <v/>
      </c>
      <c r="C26" s="14">
        <f>IF($A26="","",SUMIFS('원료수불부'!$D$4:$D$503,'원료수불부'!$B$4:$B$503,$A26,'원료수불부'!$A$4:$A$503,"&lt;="&amp;$B$3))</f>
        <v/>
      </c>
      <c r="D26" s="14">
        <f>IF($A26="","",SUMIFS('원료수불부'!$E$4:$E$503,'원료수불부'!$B$4:$B$503,$A26,'원료수불부'!$A$4:$A$503,"&lt;="&amp;$B$3))</f>
        <v/>
      </c>
      <c r="E26" s="14">
        <f>IF($A26="","",SUMIFS('생산·작업일지'!$G$4:$G$503,'생산·작업일지'!$F$4:$F$503,$A26,'생산·작업일지'!$A$4:$A$503,"&lt;="&amp;$B$3))</f>
        <v/>
      </c>
      <c r="F26" s="19">
        <f>IF($A26="","",C26+D26-E26)</f>
        <v/>
      </c>
      <c r="G26" s="20">
        <f>IF($A26="","",SUMPRODUCT(MAX(('원료수불부'!$B$4:$B$503=$A26)*('원료수불부'!$E$4:$E$503&gt;0)*('원료수불부'!$A$4:$A$503&lt;=$B$3)*'원료수불부'!$A$4:$A$503)))</f>
        <v/>
      </c>
      <c r="H26" s="20">
        <f>IF($A26="","",SUMPRODUCT(MAX(('생산·작업일지'!$F$4:$F$503=$A26)*('생산·작업일지'!$G$4:$G$503&gt;0)*('생산·작업일지'!$A$4:$A$503&lt;=$B$3)*'생산·작업일지'!$A$4:$A$503)))</f>
        <v/>
      </c>
      <c r="I26" s="21">
        <f>IF($A26="","",IF(F26&lt;0,"재고 음수 — 입고 누락 확인",IF(C26+D26=0,"입고·이월 기록 없음","")))</f>
        <v/>
      </c>
    </row>
    <row r="27">
      <c r="A27" s="18">
        <f>IFERROR(INDEX('원료수불부'!$B$4:$B$503,MATCH(22,'원료수불부'!$N$4:$N$503,0)),"")</f>
        <v/>
      </c>
      <c r="B27" s="13">
        <f>IF($A27="","",INDEX('원료수불부'!$C$4:$C$503,MATCH($A27,'원료수불부'!$B$4:$B$503,0))&amp;"")</f>
        <v/>
      </c>
      <c r="C27" s="14">
        <f>IF($A27="","",SUMIFS('원료수불부'!$D$4:$D$503,'원료수불부'!$B$4:$B$503,$A27,'원료수불부'!$A$4:$A$503,"&lt;="&amp;$B$3))</f>
        <v/>
      </c>
      <c r="D27" s="14">
        <f>IF($A27="","",SUMIFS('원료수불부'!$E$4:$E$503,'원료수불부'!$B$4:$B$503,$A27,'원료수불부'!$A$4:$A$503,"&lt;="&amp;$B$3))</f>
        <v/>
      </c>
      <c r="E27" s="14">
        <f>IF($A27="","",SUMIFS('생산·작업일지'!$G$4:$G$503,'생산·작업일지'!$F$4:$F$503,$A27,'생산·작업일지'!$A$4:$A$503,"&lt;="&amp;$B$3))</f>
        <v/>
      </c>
      <c r="F27" s="19">
        <f>IF($A27="","",C27+D27-E27)</f>
        <v/>
      </c>
      <c r="G27" s="20">
        <f>IF($A27="","",SUMPRODUCT(MAX(('원료수불부'!$B$4:$B$503=$A27)*('원료수불부'!$E$4:$E$503&gt;0)*('원료수불부'!$A$4:$A$503&lt;=$B$3)*'원료수불부'!$A$4:$A$503)))</f>
        <v/>
      </c>
      <c r="H27" s="20">
        <f>IF($A27="","",SUMPRODUCT(MAX(('생산·작업일지'!$F$4:$F$503=$A27)*('생산·작업일지'!$G$4:$G$503&gt;0)*('생산·작업일지'!$A$4:$A$503&lt;=$B$3)*'생산·작업일지'!$A$4:$A$503)))</f>
        <v/>
      </c>
      <c r="I27" s="21">
        <f>IF($A27="","",IF(F27&lt;0,"재고 음수 — 입고 누락 확인",IF(C27+D27=0,"입고·이월 기록 없음","")))</f>
        <v/>
      </c>
    </row>
    <row r="28">
      <c r="A28" s="18">
        <f>IFERROR(INDEX('원료수불부'!$B$4:$B$503,MATCH(23,'원료수불부'!$N$4:$N$503,0)),"")</f>
        <v/>
      </c>
      <c r="B28" s="13">
        <f>IF($A28="","",INDEX('원료수불부'!$C$4:$C$503,MATCH($A28,'원료수불부'!$B$4:$B$503,0))&amp;"")</f>
        <v/>
      </c>
      <c r="C28" s="14">
        <f>IF($A28="","",SUMIFS('원료수불부'!$D$4:$D$503,'원료수불부'!$B$4:$B$503,$A28,'원료수불부'!$A$4:$A$503,"&lt;="&amp;$B$3))</f>
        <v/>
      </c>
      <c r="D28" s="14">
        <f>IF($A28="","",SUMIFS('원료수불부'!$E$4:$E$503,'원료수불부'!$B$4:$B$503,$A28,'원료수불부'!$A$4:$A$503,"&lt;="&amp;$B$3))</f>
        <v/>
      </c>
      <c r="E28" s="14">
        <f>IF($A28="","",SUMIFS('생산·작업일지'!$G$4:$G$503,'생산·작업일지'!$F$4:$F$503,$A28,'생산·작업일지'!$A$4:$A$503,"&lt;="&amp;$B$3))</f>
        <v/>
      </c>
      <c r="F28" s="19">
        <f>IF($A28="","",C28+D28-E28)</f>
        <v/>
      </c>
      <c r="G28" s="20">
        <f>IF($A28="","",SUMPRODUCT(MAX(('원료수불부'!$B$4:$B$503=$A28)*('원료수불부'!$E$4:$E$503&gt;0)*('원료수불부'!$A$4:$A$503&lt;=$B$3)*'원료수불부'!$A$4:$A$503)))</f>
        <v/>
      </c>
      <c r="H28" s="20">
        <f>IF($A28="","",SUMPRODUCT(MAX(('생산·작업일지'!$F$4:$F$503=$A28)*('생산·작업일지'!$G$4:$G$503&gt;0)*('생산·작업일지'!$A$4:$A$503&lt;=$B$3)*'생산·작업일지'!$A$4:$A$503)))</f>
        <v/>
      </c>
      <c r="I28" s="21">
        <f>IF($A28="","",IF(F28&lt;0,"재고 음수 — 입고 누락 확인",IF(C28+D28=0,"입고·이월 기록 없음","")))</f>
        <v/>
      </c>
    </row>
    <row r="29">
      <c r="A29" s="18">
        <f>IFERROR(INDEX('원료수불부'!$B$4:$B$503,MATCH(24,'원료수불부'!$N$4:$N$503,0)),"")</f>
        <v/>
      </c>
      <c r="B29" s="13">
        <f>IF($A29="","",INDEX('원료수불부'!$C$4:$C$503,MATCH($A29,'원료수불부'!$B$4:$B$503,0))&amp;"")</f>
        <v/>
      </c>
      <c r="C29" s="14">
        <f>IF($A29="","",SUMIFS('원료수불부'!$D$4:$D$503,'원료수불부'!$B$4:$B$503,$A29,'원료수불부'!$A$4:$A$503,"&lt;="&amp;$B$3))</f>
        <v/>
      </c>
      <c r="D29" s="14">
        <f>IF($A29="","",SUMIFS('원료수불부'!$E$4:$E$503,'원료수불부'!$B$4:$B$503,$A29,'원료수불부'!$A$4:$A$503,"&lt;="&amp;$B$3))</f>
        <v/>
      </c>
      <c r="E29" s="14">
        <f>IF($A29="","",SUMIFS('생산·작업일지'!$G$4:$G$503,'생산·작업일지'!$F$4:$F$503,$A29,'생산·작업일지'!$A$4:$A$503,"&lt;="&amp;$B$3))</f>
        <v/>
      </c>
      <c r="F29" s="19">
        <f>IF($A29="","",C29+D29-E29)</f>
        <v/>
      </c>
      <c r="G29" s="20">
        <f>IF($A29="","",SUMPRODUCT(MAX(('원료수불부'!$B$4:$B$503=$A29)*('원료수불부'!$E$4:$E$503&gt;0)*('원료수불부'!$A$4:$A$503&lt;=$B$3)*'원료수불부'!$A$4:$A$503)))</f>
        <v/>
      </c>
      <c r="H29" s="20">
        <f>IF($A29="","",SUMPRODUCT(MAX(('생산·작업일지'!$F$4:$F$503=$A29)*('생산·작업일지'!$G$4:$G$503&gt;0)*('생산·작업일지'!$A$4:$A$503&lt;=$B$3)*'생산·작업일지'!$A$4:$A$503)))</f>
        <v/>
      </c>
      <c r="I29" s="21">
        <f>IF($A29="","",IF(F29&lt;0,"재고 음수 — 입고 누락 확인",IF(C29+D29=0,"입고·이월 기록 없음","")))</f>
        <v/>
      </c>
    </row>
    <row r="30">
      <c r="A30" s="18">
        <f>IFERROR(INDEX('원료수불부'!$B$4:$B$503,MATCH(25,'원료수불부'!$N$4:$N$503,0)),"")</f>
        <v/>
      </c>
      <c r="B30" s="13">
        <f>IF($A30="","",INDEX('원료수불부'!$C$4:$C$503,MATCH($A30,'원료수불부'!$B$4:$B$503,0))&amp;"")</f>
        <v/>
      </c>
      <c r="C30" s="14">
        <f>IF($A30="","",SUMIFS('원료수불부'!$D$4:$D$503,'원료수불부'!$B$4:$B$503,$A30,'원료수불부'!$A$4:$A$503,"&lt;="&amp;$B$3))</f>
        <v/>
      </c>
      <c r="D30" s="14">
        <f>IF($A30="","",SUMIFS('원료수불부'!$E$4:$E$503,'원료수불부'!$B$4:$B$503,$A30,'원료수불부'!$A$4:$A$503,"&lt;="&amp;$B$3))</f>
        <v/>
      </c>
      <c r="E30" s="14">
        <f>IF($A30="","",SUMIFS('생산·작업일지'!$G$4:$G$503,'생산·작업일지'!$F$4:$F$503,$A30,'생산·작업일지'!$A$4:$A$503,"&lt;="&amp;$B$3))</f>
        <v/>
      </c>
      <c r="F30" s="19">
        <f>IF($A30="","",C30+D30-E30)</f>
        <v/>
      </c>
      <c r="G30" s="20">
        <f>IF($A30="","",SUMPRODUCT(MAX(('원료수불부'!$B$4:$B$503=$A30)*('원료수불부'!$E$4:$E$503&gt;0)*('원료수불부'!$A$4:$A$503&lt;=$B$3)*'원료수불부'!$A$4:$A$503)))</f>
        <v/>
      </c>
      <c r="H30" s="20">
        <f>IF($A30="","",SUMPRODUCT(MAX(('생산·작업일지'!$F$4:$F$503=$A30)*('생산·작업일지'!$G$4:$G$503&gt;0)*('생산·작업일지'!$A$4:$A$503&lt;=$B$3)*'생산·작업일지'!$A$4:$A$503)))</f>
        <v/>
      </c>
      <c r="I30" s="21">
        <f>IF($A30="","",IF(F30&lt;0,"재고 음수 — 입고 누락 확인",IF(C30+D30=0,"입고·이월 기록 없음","")))</f>
        <v/>
      </c>
    </row>
    <row r="31">
      <c r="A31" s="18">
        <f>IFERROR(INDEX('원료수불부'!$B$4:$B$503,MATCH(26,'원료수불부'!$N$4:$N$503,0)),"")</f>
        <v/>
      </c>
      <c r="B31" s="13">
        <f>IF($A31="","",INDEX('원료수불부'!$C$4:$C$503,MATCH($A31,'원료수불부'!$B$4:$B$503,0))&amp;"")</f>
        <v/>
      </c>
      <c r="C31" s="14">
        <f>IF($A31="","",SUMIFS('원료수불부'!$D$4:$D$503,'원료수불부'!$B$4:$B$503,$A31,'원료수불부'!$A$4:$A$503,"&lt;="&amp;$B$3))</f>
        <v/>
      </c>
      <c r="D31" s="14">
        <f>IF($A31="","",SUMIFS('원료수불부'!$E$4:$E$503,'원료수불부'!$B$4:$B$503,$A31,'원료수불부'!$A$4:$A$503,"&lt;="&amp;$B$3))</f>
        <v/>
      </c>
      <c r="E31" s="14">
        <f>IF($A31="","",SUMIFS('생산·작업일지'!$G$4:$G$503,'생산·작업일지'!$F$4:$F$503,$A31,'생산·작업일지'!$A$4:$A$503,"&lt;="&amp;$B$3))</f>
        <v/>
      </c>
      <c r="F31" s="19">
        <f>IF($A31="","",C31+D31-E31)</f>
        <v/>
      </c>
      <c r="G31" s="20">
        <f>IF($A31="","",SUMPRODUCT(MAX(('원료수불부'!$B$4:$B$503=$A31)*('원료수불부'!$E$4:$E$503&gt;0)*('원료수불부'!$A$4:$A$503&lt;=$B$3)*'원료수불부'!$A$4:$A$503)))</f>
        <v/>
      </c>
      <c r="H31" s="20">
        <f>IF($A31="","",SUMPRODUCT(MAX(('생산·작업일지'!$F$4:$F$503=$A31)*('생산·작업일지'!$G$4:$G$503&gt;0)*('생산·작업일지'!$A$4:$A$503&lt;=$B$3)*'생산·작업일지'!$A$4:$A$503)))</f>
        <v/>
      </c>
      <c r="I31" s="21">
        <f>IF($A31="","",IF(F31&lt;0,"재고 음수 — 입고 누락 확인",IF(C31+D31=0,"입고·이월 기록 없음","")))</f>
        <v/>
      </c>
    </row>
    <row r="32">
      <c r="A32" s="18">
        <f>IFERROR(INDEX('원료수불부'!$B$4:$B$503,MATCH(27,'원료수불부'!$N$4:$N$503,0)),"")</f>
        <v/>
      </c>
      <c r="B32" s="13">
        <f>IF($A32="","",INDEX('원료수불부'!$C$4:$C$503,MATCH($A32,'원료수불부'!$B$4:$B$503,0))&amp;"")</f>
        <v/>
      </c>
      <c r="C32" s="14">
        <f>IF($A32="","",SUMIFS('원료수불부'!$D$4:$D$503,'원료수불부'!$B$4:$B$503,$A32,'원료수불부'!$A$4:$A$503,"&lt;="&amp;$B$3))</f>
        <v/>
      </c>
      <c r="D32" s="14">
        <f>IF($A32="","",SUMIFS('원료수불부'!$E$4:$E$503,'원료수불부'!$B$4:$B$503,$A32,'원료수불부'!$A$4:$A$503,"&lt;="&amp;$B$3))</f>
        <v/>
      </c>
      <c r="E32" s="14">
        <f>IF($A32="","",SUMIFS('생산·작업일지'!$G$4:$G$503,'생산·작업일지'!$F$4:$F$503,$A32,'생산·작업일지'!$A$4:$A$503,"&lt;="&amp;$B$3))</f>
        <v/>
      </c>
      <c r="F32" s="19">
        <f>IF($A32="","",C32+D32-E32)</f>
        <v/>
      </c>
      <c r="G32" s="20">
        <f>IF($A32="","",SUMPRODUCT(MAX(('원료수불부'!$B$4:$B$503=$A32)*('원료수불부'!$E$4:$E$503&gt;0)*('원료수불부'!$A$4:$A$503&lt;=$B$3)*'원료수불부'!$A$4:$A$503)))</f>
        <v/>
      </c>
      <c r="H32" s="20">
        <f>IF($A32="","",SUMPRODUCT(MAX(('생산·작업일지'!$F$4:$F$503=$A32)*('생산·작업일지'!$G$4:$G$503&gt;0)*('생산·작업일지'!$A$4:$A$503&lt;=$B$3)*'생산·작업일지'!$A$4:$A$503)))</f>
        <v/>
      </c>
      <c r="I32" s="21">
        <f>IF($A32="","",IF(F32&lt;0,"재고 음수 — 입고 누락 확인",IF(C32+D32=0,"입고·이월 기록 없음","")))</f>
        <v/>
      </c>
    </row>
    <row r="33">
      <c r="A33" s="18">
        <f>IFERROR(INDEX('원료수불부'!$B$4:$B$503,MATCH(28,'원료수불부'!$N$4:$N$503,0)),"")</f>
        <v/>
      </c>
      <c r="B33" s="13">
        <f>IF($A33="","",INDEX('원료수불부'!$C$4:$C$503,MATCH($A33,'원료수불부'!$B$4:$B$503,0))&amp;"")</f>
        <v/>
      </c>
      <c r="C33" s="14">
        <f>IF($A33="","",SUMIFS('원료수불부'!$D$4:$D$503,'원료수불부'!$B$4:$B$503,$A33,'원료수불부'!$A$4:$A$503,"&lt;="&amp;$B$3))</f>
        <v/>
      </c>
      <c r="D33" s="14">
        <f>IF($A33="","",SUMIFS('원료수불부'!$E$4:$E$503,'원료수불부'!$B$4:$B$503,$A33,'원료수불부'!$A$4:$A$503,"&lt;="&amp;$B$3))</f>
        <v/>
      </c>
      <c r="E33" s="14">
        <f>IF($A33="","",SUMIFS('생산·작업일지'!$G$4:$G$503,'생산·작업일지'!$F$4:$F$503,$A33,'생산·작업일지'!$A$4:$A$503,"&lt;="&amp;$B$3))</f>
        <v/>
      </c>
      <c r="F33" s="19">
        <f>IF($A33="","",C33+D33-E33)</f>
        <v/>
      </c>
      <c r="G33" s="20">
        <f>IF($A33="","",SUMPRODUCT(MAX(('원료수불부'!$B$4:$B$503=$A33)*('원료수불부'!$E$4:$E$503&gt;0)*('원료수불부'!$A$4:$A$503&lt;=$B$3)*'원료수불부'!$A$4:$A$503)))</f>
        <v/>
      </c>
      <c r="H33" s="20">
        <f>IF($A33="","",SUMPRODUCT(MAX(('생산·작업일지'!$F$4:$F$503=$A33)*('생산·작업일지'!$G$4:$G$503&gt;0)*('생산·작업일지'!$A$4:$A$503&lt;=$B$3)*'생산·작업일지'!$A$4:$A$503)))</f>
        <v/>
      </c>
      <c r="I33" s="21">
        <f>IF($A33="","",IF(F33&lt;0,"재고 음수 — 입고 누락 확인",IF(C33+D33=0,"입고·이월 기록 없음","")))</f>
        <v/>
      </c>
    </row>
    <row r="34">
      <c r="A34" s="18">
        <f>IFERROR(INDEX('원료수불부'!$B$4:$B$503,MATCH(29,'원료수불부'!$N$4:$N$503,0)),"")</f>
        <v/>
      </c>
      <c r="B34" s="13">
        <f>IF($A34="","",INDEX('원료수불부'!$C$4:$C$503,MATCH($A34,'원료수불부'!$B$4:$B$503,0))&amp;"")</f>
        <v/>
      </c>
      <c r="C34" s="14">
        <f>IF($A34="","",SUMIFS('원료수불부'!$D$4:$D$503,'원료수불부'!$B$4:$B$503,$A34,'원료수불부'!$A$4:$A$503,"&lt;="&amp;$B$3))</f>
        <v/>
      </c>
      <c r="D34" s="14">
        <f>IF($A34="","",SUMIFS('원료수불부'!$E$4:$E$503,'원료수불부'!$B$4:$B$503,$A34,'원료수불부'!$A$4:$A$503,"&lt;="&amp;$B$3))</f>
        <v/>
      </c>
      <c r="E34" s="14">
        <f>IF($A34="","",SUMIFS('생산·작업일지'!$G$4:$G$503,'생산·작업일지'!$F$4:$F$503,$A34,'생산·작업일지'!$A$4:$A$503,"&lt;="&amp;$B$3))</f>
        <v/>
      </c>
      <c r="F34" s="19">
        <f>IF($A34="","",C34+D34-E34)</f>
        <v/>
      </c>
      <c r="G34" s="20">
        <f>IF($A34="","",SUMPRODUCT(MAX(('원료수불부'!$B$4:$B$503=$A34)*('원료수불부'!$E$4:$E$503&gt;0)*('원료수불부'!$A$4:$A$503&lt;=$B$3)*'원료수불부'!$A$4:$A$503)))</f>
        <v/>
      </c>
      <c r="H34" s="20">
        <f>IF($A34="","",SUMPRODUCT(MAX(('생산·작업일지'!$F$4:$F$503=$A34)*('생산·작업일지'!$G$4:$G$503&gt;0)*('생산·작업일지'!$A$4:$A$503&lt;=$B$3)*'생산·작업일지'!$A$4:$A$503)))</f>
        <v/>
      </c>
      <c r="I34" s="21">
        <f>IF($A34="","",IF(F34&lt;0,"재고 음수 — 입고 누락 확인",IF(C34+D34=0,"입고·이월 기록 없음","")))</f>
        <v/>
      </c>
    </row>
    <row r="35">
      <c r="A35" s="18">
        <f>IFERROR(INDEX('원료수불부'!$B$4:$B$503,MATCH(30,'원료수불부'!$N$4:$N$503,0)),"")</f>
        <v/>
      </c>
      <c r="B35" s="13">
        <f>IF($A35="","",INDEX('원료수불부'!$C$4:$C$503,MATCH($A35,'원료수불부'!$B$4:$B$503,0))&amp;"")</f>
        <v/>
      </c>
      <c r="C35" s="14">
        <f>IF($A35="","",SUMIFS('원료수불부'!$D$4:$D$503,'원료수불부'!$B$4:$B$503,$A35,'원료수불부'!$A$4:$A$503,"&lt;="&amp;$B$3))</f>
        <v/>
      </c>
      <c r="D35" s="14">
        <f>IF($A35="","",SUMIFS('원료수불부'!$E$4:$E$503,'원료수불부'!$B$4:$B$503,$A35,'원료수불부'!$A$4:$A$503,"&lt;="&amp;$B$3))</f>
        <v/>
      </c>
      <c r="E35" s="14">
        <f>IF($A35="","",SUMIFS('생산·작업일지'!$G$4:$G$503,'생산·작업일지'!$F$4:$F$503,$A35,'생산·작업일지'!$A$4:$A$503,"&lt;="&amp;$B$3))</f>
        <v/>
      </c>
      <c r="F35" s="19">
        <f>IF($A35="","",C35+D35-E35)</f>
        <v/>
      </c>
      <c r="G35" s="20">
        <f>IF($A35="","",SUMPRODUCT(MAX(('원료수불부'!$B$4:$B$503=$A35)*('원료수불부'!$E$4:$E$503&gt;0)*('원료수불부'!$A$4:$A$503&lt;=$B$3)*'원료수불부'!$A$4:$A$503)))</f>
        <v/>
      </c>
      <c r="H35" s="20">
        <f>IF($A35="","",SUMPRODUCT(MAX(('생산·작업일지'!$F$4:$F$503=$A35)*('생산·작업일지'!$G$4:$G$503&gt;0)*('생산·작업일지'!$A$4:$A$503&lt;=$B$3)*'생산·작업일지'!$A$4:$A$503)))</f>
        <v/>
      </c>
      <c r="I35" s="21">
        <f>IF($A35="","",IF(F35&lt;0,"재고 음수 — 입고 누락 확인",IF(C35+D35=0,"입고·이월 기록 없음","")))</f>
        <v/>
      </c>
    </row>
    <row r="36">
      <c r="A36" s="18">
        <f>IFERROR(INDEX('원료수불부'!$B$4:$B$503,MATCH(31,'원료수불부'!$N$4:$N$503,0)),"")</f>
        <v/>
      </c>
      <c r="B36" s="13">
        <f>IF($A36="","",INDEX('원료수불부'!$C$4:$C$503,MATCH($A36,'원료수불부'!$B$4:$B$503,0))&amp;"")</f>
        <v/>
      </c>
      <c r="C36" s="14">
        <f>IF($A36="","",SUMIFS('원료수불부'!$D$4:$D$503,'원료수불부'!$B$4:$B$503,$A36,'원료수불부'!$A$4:$A$503,"&lt;="&amp;$B$3))</f>
        <v/>
      </c>
      <c r="D36" s="14">
        <f>IF($A36="","",SUMIFS('원료수불부'!$E$4:$E$503,'원료수불부'!$B$4:$B$503,$A36,'원료수불부'!$A$4:$A$503,"&lt;="&amp;$B$3))</f>
        <v/>
      </c>
      <c r="E36" s="14">
        <f>IF($A36="","",SUMIFS('생산·작업일지'!$G$4:$G$503,'생산·작업일지'!$F$4:$F$503,$A36,'생산·작업일지'!$A$4:$A$503,"&lt;="&amp;$B$3))</f>
        <v/>
      </c>
      <c r="F36" s="19">
        <f>IF($A36="","",C36+D36-E36)</f>
        <v/>
      </c>
      <c r="G36" s="20">
        <f>IF($A36="","",SUMPRODUCT(MAX(('원료수불부'!$B$4:$B$503=$A36)*('원료수불부'!$E$4:$E$503&gt;0)*('원료수불부'!$A$4:$A$503&lt;=$B$3)*'원료수불부'!$A$4:$A$503)))</f>
        <v/>
      </c>
      <c r="H36" s="20">
        <f>IF($A36="","",SUMPRODUCT(MAX(('생산·작업일지'!$F$4:$F$503=$A36)*('생산·작업일지'!$G$4:$G$503&gt;0)*('생산·작업일지'!$A$4:$A$503&lt;=$B$3)*'생산·작업일지'!$A$4:$A$503)))</f>
        <v/>
      </c>
      <c r="I36" s="21">
        <f>IF($A36="","",IF(F36&lt;0,"재고 음수 — 입고 누락 확인",IF(C36+D36=0,"입고·이월 기록 없음","")))</f>
        <v/>
      </c>
    </row>
    <row r="37">
      <c r="A37" s="18">
        <f>IFERROR(INDEX('원료수불부'!$B$4:$B$503,MATCH(32,'원료수불부'!$N$4:$N$503,0)),"")</f>
        <v/>
      </c>
      <c r="B37" s="13">
        <f>IF($A37="","",INDEX('원료수불부'!$C$4:$C$503,MATCH($A37,'원료수불부'!$B$4:$B$503,0))&amp;"")</f>
        <v/>
      </c>
      <c r="C37" s="14">
        <f>IF($A37="","",SUMIFS('원료수불부'!$D$4:$D$503,'원료수불부'!$B$4:$B$503,$A37,'원료수불부'!$A$4:$A$503,"&lt;="&amp;$B$3))</f>
        <v/>
      </c>
      <c r="D37" s="14">
        <f>IF($A37="","",SUMIFS('원료수불부'!$E$4:$E$503,'원료수불부'!$B$4:$B$503,$A37,'원료수불부'!$A$4:$A$503,"&lt;="&amp;$B$3))</f>
        <v/>
      </c>
      <c r="E37" s="14">
        <f>IF($A37="","",SUMIFS('생산·작업일지'!$G$4:$G$503,'생산·작업일지'!$F$4:$F$503,$A37,'생산·작업일지'!$A$4:$A$503,"&lt;="&amp;$B$3))</f>
        <v/>
      </c>
      <c r="F37" s="19">
        <f>IF($A37="","",C37+D37-E37)</f>
        <v/>
      </c>
      <c r="G37" s="20">
        <f>IF($A37="","",SUMPRODUCT(MAX(('원료수불부'!$B$4:$B$503=$A37)*('원료수불부'!$E$4:$E$503&gt;0)*('원료수불부'!$A$4:$A$503&lt;=$B$3)*'원료수불부'!$A$4:$A$503)))</f>
        <v/>
      </c>
      <c r="H37" s="20">
        <f>IF($A37="","",SUMPRODUCT(MAX(('생산·작업일지'!$F$4:$F$503=$A37)*('생산·작업일지'!$G$4:$G$503&gt;0)*('생산·작업일지'!$A$4:$A$503&lt;=$B$3)*'생산·작업일지'!$A$4:$A$503)))</f>
        <v/>
      </c>
      <c r="I37" s="21">
        <f>IF($A37="","",IF(F37&lt;0,"재고 음수 — 입고 누락 확인",IF(C37+D37=0,"입고·이월 기록 없음","")))</f>
        <v/>
      </c>
    </row>
    <row r="38">
      <c r="A38" s="18">
        <f>IFERROR(INDEX('원료수불부'!$B$4:$B$503,MATCH(33,'원료수불부'!$N$4:$N$503,0)),"")</f>
        <v/>
      </c>
      <c r="B38" s="13">
        <f>IF($A38="","",INDEX('원료수불부'!$C$4:$C$503,MATCH($A38,'원료수불부'!$B$4:$B$503,0))&amp;"")</f>
        <v/>
      </c>
      <c r="C38" s="14">
        <f>IF($A38="","",SUMIFS('원료수불부'!$D$4:$D$503,'원료수불부'!$B$4:$B$503,$A38,'원료수불부'!$A$4:$A$503,"&lt;="&amp;$B$3))</f>
        <v/>
      </c>
      <c r="D38" s="14">
        <f>IF($A38="","",SUMIFS('원료수불부'!$E$4:$E$503,'원료수불부'!$B$4:$B$503,$A38,'원료수불부'!$A$4:$A$503,"&lt;="&amp;$B$3))</f>
        <v/>
      </c>
      <c r="E38" s="14">
        <f>IF($A38="","",SUMIFS('생산·작업일지'!$G$4:$G$503,'생산·작업일지'!$F$4:$F$503,$A38,'생산·작업일지'!$A$4:$A$503,"&lt;="&amp;$B$3))</f>
        <v/>
      </c>
      <c r="F38" s="19">
        <f>IF($A38="","",C38+D38-E38)</f>
        <v/>
      </c>
      <c r="G38" s="20">
        <f>IF($A38="","",SUMPRODUCT(MAX(('원료수불부'!$B$4:$B$503=$A38)*('원료수불부'!$E$4:$E$503&gt;0)*('원료수불부'!$A$4:$A$503&lt;=$B$3)*'원료수불부'!$A$4:$A$503)))</f>
        <v/>
      </c>
      <c r="H38" s="20">
        <f>IF($A38="","",SUMPRODUCT(MAX(('생산·작업일지'!$F$4:$F$503=$A38)*('생산·작업일지'!$G$4:$G$503&gt;0)*('생산·작업일지'!$A$4:$A$503&lt;=$B$3)*'생산·작업일지'!$A$4:$A$503)))</f>
        <v/>
      </c>
      <c r="I38" s="21">
        <f>IF($A38="","",IF(F38&lt;0,"재고 음수 — 입고 누락 확인",IF(C38+D38=0,"입고·이월 기록 없음","")))</f>
        <v/>
      </c>
    </row>
    <row r="39">
      <c r="A39" s="18">
        <f>IFERROR(INDEX('원료수불부'!$B$4:$B$503,MATCH(34,'원료수불부'!$N$4:$N$503,0)),"")</f>
        <v/>
      </c>
      <c r="B39" s="13">
        <f>IF($A39="","",INDEX('원료수불부'!$C$4:$C$503,MATCH($A39,'원료수불부'!$B$4:$B$503,0))&amp;"")</f>
        <v/>
      </c>
      <c r="C39" s="14">
        <f>IF($A39="","",SUMIFS('원료수불부'!$D$4:$D$503,'원료수불부'!$B$4:$B$503,$A39,'원료수불부'!$A$4:$A$503,"&lt;="&amp;$B$3))</f>
        <v/>
      </c>
      <c r="D39" s="14">
        <f>IF($A39="","",SUMIFS('원료수불부'!$E$4:$E$503,'원료수불부'!$B$4:$B$503,$A39,'원료수불부'!$A$4:$A$503,"&lt;="&amp;$B$3))</f>
        <v/>
      </c>
      <c r="E39" s="14">
        <f>IF($A39="","",SUMIFS('생산·작업일지'!$G$4:$G$503,'생산·작업일지'!$F$4:$F$503,$A39,'생산·작업일지'!$A$4:$A$503,"&lt;="&amp;$B$3))</f>
        <v/>
      </c>
      <c r="F39" s="19">
        <f>IF($A39="","",C39+D39-E39)</f>
        <v/>
      </c>
      <c r="G39" s="20">
        <f>IF($A39="","",SUMPRODUCT(MAX(('원료수불부'!$B$4:$B$503=$A39)*('원료수불부'!$E$4:$E$503&gt;0)*('원료수불부'!$A$4:$A$503&lt;=$B$3)*'원료수불부'!$A$4:$A$503)))</f>
        <v/>
      </c>
      <c r="H39" s="20">
        <f>IF($A39="","",SUMPRODUCT(MAX(('생산·작업일지'!$F$4:$F$503=$A39)*('생산·작업일지'!$G$4:$G$503&gt;0)*('생산·작업일지'!$A$4:$A$503&lt;=$B$3)*'생산·작업일지'!$A$4:$A$503)))</f>
        <v/>
      </c>
      <c r="I39" s="21">
        <f>IF($A39="","",IF(F39&lt;0,"재고 음수 — 입고 누락 확인",IF(C39+D39=0,"입고·이월 기록 없음","")))</f>
        <v/>
      </c>
    </row>
    <row r="40">
      <c r="A40" s="18">
        <f>IFERROR(INDEX('원료수불부'!$B$4:$B$503,MATCH(35,'원료수불부'!$N$4:$N$503,0)),"")</f>
        <v/>
      </c>
      <c r="B40" s="13">
        <f>IF($A40="","",INDEX('원료수불부'!$C$4:$C$503,MATCH($A40,'원료수불부'!$B$4:$B$503,0))&amp;"")</f>
        <v/>
      </c>
      <c r="C40" s="14">
        <f>IF($A40="","",SUMIFS('원료수불부'!$D$4:$D$503,'원료수불부'!$B$4:$B$503,$A40,'원료수불부'!$A$4:$A$503,"&lt;="&amp;$B$3))</f>
        <v/>
      </c>
      <c r="D40" s="14">
        <f>IF($A40="","",SUMIFS('원료수불부'!$E$4:$E$503,'원료수불부'!$B$4:$B$503,$A40,'원료수불부'!$A$4:$A$503,"&lt;="&amp;$B$3))</f>
        <v/>
      </c>
      <c r="E40" s="14">
        <f>IF($A40="","",SUMIFS('생산·작업일지'!$G$4:$G$503,'생산·작업일지'!$F$4:$F$503,$A40,'생산·작업일지'!$A$4:$A$503,"&lt;="&amp;$B$3))</f>
        <v/>
      </c>
      <c r="F40" s="19">
        <f>IF($A40="","",C40+D40-E40)</f>
        <v/>
      </c>
      <c r="G40" s="20">
        <f>IF($A40="","",SUMPRODUCT(MAX(('원료수불부'!$B$4:$B$503=$A40)*('원료수불부'!$E$4:$E$503&gt;0)*('원료수불부'!$A$4:$A$503&lt;=$B$3)*'원료수불부'!$A$4:$A$503)))</f>
        <v/>
      </c>
      <c r="H40" s="20">
        <f>IF($A40="","",SUMPRODUCT(MAX(('생산·작업일지'!$F$4:$F$503=$A40)*('생산·작업일지'!$G$4:$G$503&gt;0)*('생산·작업일지'!$A$4:$A$503&lt;=$B$3)*'생산·작업일지'!$A$4:$A$503)))</f>
        <v/>
      </c>
      <c r="I40" s="21">
        <f>IF($A40="","",IF(F40&lt;0,"재고 음수 — 입고 누락 확인",IF(C40+D40=0,"입고·이월 기록 없음","")))</f>
        <v/>
      </c>
    </row>
    <row r="41">
      <c r="A41" s="18">
        <f>IFERROR(INDEX('원료수불부'!$B$4:$B$503,MATCH(36,'원료수불부'!$N$4:$N$503,0)),"")</f>
        <v/>
      </c>
      <c r="B41" s="13">
        <f>IF($A41="","",INDEX('원료수불부'!$C$4:$C$503,MATCH($A41,'원료수불부'!$B$4:$B$503,0))&amp;"")</f>
        <v/>
      </c>
      <c r="C41" s="14">
        <f>IF($A41="","",SUMIFS('원료수불부'!$D$4:$D$503,'원료수불부'!$B$4:$B$503,$A41,'원료수불부'!$A$4:$A$503,"&lt;="&amp;$B$3))</f>
        <v/>
      </c>
      <c r="D41" s="14">
        <f>IF($A41="","",SUMIFS('원료수불부'!$E$4:$E$503,'원료수불부'!$B$4:$B$503,$A41,'원료수불부'!$A$4:$A$503,"&lt;="&amp;$B$3))</f>
        <v/>
      </c>
      <c r="E41" s="14">
        <f>IF($A41="","",SUMIFS('생산·작업일지'!$G$4:$G$503,'생산·작업일지'!$F$4:$F$503,$A41,'생산·작업일지'!$A$4:$A$503,"&lt;="&amp;$B$3))</f>
        <v/>
      </c>
      <c r="F41" s="19">
        <f>IF($A41="","",C41+D41-E41)</f>
        <v/>
      </c>
      <c r="G41" s="20">
        <f>IF($A41="","",SUMPRODUCT(MAX(('원료수불부'!$B$4:$B$503=$A41)*('원료수불부'!$E$4:$E$503&gt;0)*('원료수불부'!$A$4:$A$503&lt;=$B$3)*'원료수불부'!$A$4:$A$503)))</f>
        <v/>
      </c>
      <c r="H41" s="20">
        <f>IF($A41="","",SUMPRODUCT(MAX(('생산·작업일지'!$F$4:$F$503=$A41)*('생산·작업일지'!$G$4:$G$503&gt;0)*('생산·작업일지'!$A$4:$A$503&lt;=$B$3)*'생산·작업일지'!$A$4:$A$503)))</f>
        <v/>
      </c>
      <c r="I41" s="21">
        <f>IF($A41="","",IF(F41&lt;0,"재고 음수 — 입고 누락 확인",IF(C41+D41=0,"입고·이월 기록 없음","")))</f>
        <v/>
      </c>
    </row>
    <row r="42">
      <c r="A42" s="18">
        <f>IFERROR(INDEX('원료수불부'!$B$4:$B$503,MATCH(37,'원료수불부'!$N$4:$N$503,0)),"")</f>
        <v/>
      </c>
      <c r="B42" s="13">
        <f>IF($A42="","",INDEX('원료수불부'!$C$4:$C$503,MATCH($A42,'원료수불부'!$B$4:$B$503,0))&amp;"")</f>
        <v/>
      </c>
      <c r="C42" s="14">
        <f>IF($A42="","",SUMIFS('원료수불부'!$D$4:$D$503,'원료수불부'!$B$4:$B$503,$A42,'원료수불부'!$A$4:$A$503,"&lt;="&amp;$B$3))</f>
        <v/>
      </c>
      <c r="D42" s="14">
        <f>IF($A42="","",SUMIFS('원료수불부'!$E$4:$E$503,'원료수불부'!$B$4:$B$503,$A42,'원료수불부'!$A$4:$A$503,"&lt;="&amp;$B$3))</f>
        <v/>
      </c>
      <c r="E42" s="14">
        <f>IF($A42="","",SUMIFS('생산·작업일지'!$G$4:$G$503,'생산·작업일지'!$F$4:$F$503,$A42,'생산·작업일지'!$A$4:$A$503,"&lt;="&amp;$B$3))</f>
        <v/>
      </c>
      <c r="F42" s="19">
        <f>IF($A42="","",C42+D42-E42)</f>
        <v/>
      </c>
      <c r="G42" s="20">
        <f>IF($A42="","",SUMPRODUCT(MAX(('원료수불부'!$B$4:$B$503=$A42)*('원료수불부'!$E$4:$E$503&gt;0)*('원료수불부'!$A$4:$A$503&lt;=$B$3)*'원료수불부'!$A$4:$A$503)))</f>
        <v/>
      </c>
      <c r="H42" s="20">
        <f>IF($A42="","",SUMPRODUCT(MAX(('생산·작업일지'!$F$4:$F$503=$A42)*('생산·작업일지'!$G$4:$G$503&gt;0)*('생산·작업일지'!$A$4:$A$503&lt;=$B$3)*'생산·작업일지'!$A$4:$A$503)))</f>
        <v/>
      </c>
      <c r="I42" s="21">
        <f>IF($A42="","",IF(F42&lt;0,"재고 음수 — 입고 누락 확인",IF(C42+D42=0,"입고·이월 기록 없음","")))</f>
        <v/>
      </c>
    </row>
    <row r="43">
      <c r="A43" s="18">
        <f>IFERROR(INDEX('원료수불부'!$B$4:$B$503,MATCH(38,'원료수불부'!$N$4:$N$503,0)),"")</f>
        <v/>
      </c>
      <c r="B43" s="13">
        <f>IF($A43="","",INDEX('원료수불부'!$C$4:$C$503,MATCH($A43,'원료수불부'!$B$4:$B$503,0))&amp;"")</f>
        <v/>
      </c>
      <c r="C43" s="14">
        <f>IF($A43="","",SUMIFS('원료수불부'!$D$4:$D$503,'원료수불부'!$B$4:$B$503,$A43,'원료수불부'!$A$4:$A$503,"&lt;="&amp;$B$3))</f>
        <v/>
      </c>
      <c r="D43" s="14">
        <f>IF($A43="","",SUMIFS('원료수불부'!$E$4:$E$503,'원료수불부'!$B$4:$B$503,$A43,'원료수불부'!$A$4:$A$503,"&lt;="&amp;$B$3))</f>
        <v/>
      </c>
      <c r="E43" s="14">
        <f>IF($A43="","",SUMIFS('생산·작업일지'!$G$4:$G$503,'생산·작업일지'!$F$4:$F$503,$A43,'생산·작업일지'!$A$4:$A$503,"&lt;="&amp;$B$3))</f>
        <v/>
      </c>
      <c r="F43" s="19">
        <f>IF($A43="","",C43+D43-E43)</f>
        <v/>
      </c>
      <c r="G43" s="20">
        <f>IF($A43="","",SUMPRODUCT(MAX(('원료수불부'!$B$4:$B$503=$A43)*('원료수불부'!$E$4:$E$503&gt;0)*('원료수불부'!$A$4:$A$503&lt;=$B$3)*'원료수불부'!$A$4:$A$503)))</f>
        <v/>
      </c>
      <c r="H43" s="20">
        <f>IF($A43="","",SUMPRODUCT(MAX(('생산·작업일지'!$F$4:$F$503=$A43)*('생산·작업일지'!$G$4:$G$503&gt;0)*('생산·작업일지'!$A$4:$A$503&lt;=$B$3)*'생산·작업일지'!$A$4:$A$503)))</f>
        <v/>
      </c>
      <c r="I43" s="21">
        <f>IF($A43="","",IF(F43&lt;0,"재고 음수 — 입고 누락 확인",IF(C43+D43=0,"입고·이월 기록 없음","")))</f>
        <v/>
      </c>
    </row>
    <row r="44">
      <c r="A44" s="18">
        <f>IFERROR(INDEX('원료수불부'!$B$4:$B$503,MATCH(39,'원료수불부'!$N$4:$N$503,0)),"")</f>
        <v/>
      </c>
      <c r="B44" s="13">
        <f>IF($A44="","",INDEX('원료수불부'!$C$4:$C$503,MATCH($A44,'원료수불부'!$B$4:$B$503,0))&amp;"")</f>
        <v/>
      </c>
      <c r="C44" s="14">
        <f>IF($A44="","",SUMIFS('원료수불부'!$D$4:$D$503,'원료수불부'!$B$4:$B$503,$A44,'원료수불부'!$A$4:$A$503,"&lt;="&amp;$B$3))</f>
        <v/>
      </c>
      <c r="D44" s="14">
        <f>IF($A44="","",SUMIFS('원료수불부'!$E$4:$E$503,'원료수불부'!$B$4:$B$503,$A44,'원료수불부'!$A$4:$A$503,"&lt;="&amp;$B$3))</f>
        <v/>
      </c>
      <c r="E44" s="14">
        <f>IF($A44="","",SUMIFS('생산·작업일지'!$G$4:$G$503,'생산·작업일지'!$F$4:$F$503,$A44,'생산·작업일지'!$A$4:$A$503,"&lt;="&amp;$B$3))</f>
        <v/>
      </c>
      <c r="F44" s="19">
        <f>IF($A44="","",C44+D44-E44)</f>
        <v/>
      </c>
      <c r="G44" s="20">
        <f>IF($A44="","",SUMPRODUCT(MAX(('원료수불부'!$B$4:$B$503=$A44)*('원료수불부'!$E$4:$E$503&gt;0)*('원료수불부'!$A$4:$A$503&lt;=$B$3)*'원료수불부'!$A$4:$A$503)))</f>
        <v/>
      </c>
      <c r="H44" s="20">
        <f>IF($A44="","",SUMPRODUCT(MAX(('생산·작업일지'!$F$4:$F$503=$A44)*('생산·작업일지'!$G$4:$G$503&gt;0)*('생산·작업일지'!$A$4:$A$503&lt;=$B$3)*'생산·작업일지'!$A$4:$A$503)))</f>
        <v/>
      </c>
      <c r="I44" s="21">
        <f>IF($A44="","",IF(F44&lt;0,"재고 음수 — 입고 누락 확인",IF(C44+D44=0,"입고·이월 기록 없음","")))</f>
        <v/>
      </c>
    </row>
    <row r="45">
      <c r="A45" s="18">
        <f>IFERROR(INDEX('원료수불부'!$B$4:$B$503,MATCH(40,'원료수불부'!$N$4:$N$503,0)),"")</f>
        <v/>
      </c>
      <c r="B45" s="13">
        <f>IF($A45="","",INDEX('원료수불부'!$C$4:$C$503,MATCH($A45,'원료수불부'!$B$4:$B$503,0))&amp;"")</f>
        <v/>
      </c>
      <c r="C45" s="14">
        <f>IF($A45="","",SUMIFS('원료수불부'!$D$4:$D$503,'원료수불부'!$B$4:$B$503,$A45,'원료수불부'!$A$4:$A$503,"&lt;="&amp;$B$3))</f>
        <v/>
      </c>
      <c r="D45" s="14">
        <f>IF($A45="","",SUMIFS('원료수불부'!$E$4:$E$503,'원료수불부'!$B$4:$B$503,$A45,'원료수불부'!$A$4:$A$503,"&lt;="&amp;$B$3))</f>
        <v/>
      </c>
      <c r="E45" s="14">
        <f>IF($A45="","",SUMIFS('생산·작업일지'!$G$4:$G$503,'생산·작업일지'!$F$4:$F$503,$A45,'생산·작업일지'!$A$4:$A$503,"&lt;="&amp;$B$3))</f>
        <v/>
      </c>
      <c r="F45" s="19">
        <f>IF($A45="","",C45+D45-E45)</f>
        <v/>
      </c>
      <c r="G45" s="20">
        <f>IF($A45="","",SUMPRODUCT(MAX(('원료수불부'!$B$4:$B$503=$A45)*('원료수불부'!$E$4:$E$503&gt;0)*('원료수불부'!$A$4:$A$503&lt;=$B$3)*'원료수불부'!$A$4:$A$503)))</f>
        <v/>
      </c>
      <c r="H45" s="20">
        <f>IF($A45="","",SUMPRODUCT(MAX(('생산·작업일지'!$F$4:$F$503=$A45)*('생산·작업일지'!$G$4:$G$503&gt;0)*('생산·작업일지'!$A$4:$A$503&lt;=$B$3)*'생산·작업일지'!$A$4:$A$503)))</f>
        <v/>
      </c>
      <c r="I45" s="21">
        <f>IF($A45="","",IF(F45&lt;0,"재고 음수 — 입고 누락 확인",IF(C45+D45=0,"입고·이월 기록 없음","")))</f>
        <v/>
      </c>
    </row>
    <row r="46">
      <c r="A46" s="18">
        <f>IFERROR(INDEX('원료수불부'!$B$4:$B$503,MATCH(41,'원료수불부'!$N$4:$N$503,0)),"")</f>
        <v/>
      </c>
      <c r="B46" s="13">
        <f>IF($A46="","",INDEX('원료수불부'!$C$4:$C$503,MATCH($A46,'원료수불부'!$B$4:$B$503,0))&amp;"")</f>
        <v/>
      </c>
      <c r="C46" s="14">
        <f>IF($A46="","",SUMIFS('원료수불부'!$D$4:$D$503,'원료수불부'!$B$4:$B$503,$A46,'원료수불부'!$A$4:$A$503,"&lt;="&amp;$B$3))</f>
        <v/>
      </c>
      <c r="D46" s="14">
        <f>IF($A46="","",SUMIFS('원료수불부'!$E$4:$E$503,'원료수불부'!$B$4:$B$503,$A46,'원료수불부'!$A$4:$A$503,"&lt;="&amp;$B$3))</f>
        <v/>
      </c>
      <c r="E46" s="14">
        <f>IF($A46="","",SUMIFS('생산·작업일지'!$G$4:$G$503,'생산·작업일지'!$F$4:$F$503,$A46,'생산·작업일지'!$A$4:$A$503,"&lt;="&amp;$B$3))</f>
        <v/>
      </c>
      <c r="F46" s="19">
        <f>IF($A46="","",C46+D46-E46)</f>
        <v/>
      </c>
      <c r="G46" s="20">
        <f>IF($A46="","",SUMPRODUCT(MAX(('원료수불부'!$B$4:$B$503=$A46)*('원료수불부'!$E$4:$E$503&gt;0)*('원료수불부'!$A$4:$A$503&lt;=$B$3)*'원료수불부'!$A$4:$A$503)))</f>
        <v/>
      </c>
      <c r="H46" s="20">
        <f>IF($A46="","",SUMPRODUCT(MAX(('생산·작업일지'!$F$4:$F$503=$A46)*('생산·작업일지'!$G$4:$G$503&gt;0)*('생산·작업일지'!$A$4:$A$503&lt;=$B$3)*'생산·작업일지'!$A$4:$A$503)))</f>
        <v/>
      </c>
      <c r="I46" s="21">
        <f>IF($A46="","",IF(F46&lt;0,"재고 음수 — 입고 누락 확인",IF(C46+D46=0,"입고·이월 기록 없음","")))</f>
        <v/>
      </c>
    </row>
    <row r="47">
      <c r="A47" s="18">
        <f>IFERROR(INDEX('원료수불부'!$B$4:$B$503,MATCH(42,'원료수불부'!$N$4:$N$503,0)),"")</f>
        <v/>
      </c>
      <c r="B47" s="13">
        <f>IF($A47="","",INDEX('원료수불부'!$C$4:$C$503,MATCH($A47,'원료수불부'!$B$4:$B$503,0))&amp;"")</f>
        <v/>
      </c>
      <c r="C47" s="14">
        <f>IF($A47="","",SUMIFS('원료수불부'!$D$4:$D$503,'원료수불부'!$B$4:$B$503,$A47,'원료수불부'!$A$4:$A$503,"&lt;="&amp;$B$3))</f>
        <v/>
      </c>
      <c r="D47" s="14">
        <f>IF($A47="","",SUMIFS('원료수불부'!$E$4:$E$503,'원료수불부'!$B$4:$B$503,$A47,'원료수불부'!$A$4:$A$503,"&lt;="&amp;$B$3))</f>
        <v/>
      </c>
      <c r="E47" s="14">
        <f>IF($A47="","",SUMIFS('생산·작업일지'!$G$4:$G$503,'생산·작업일지'!$F$4:$F$503,$A47,'생산·작업일지'!$A$4:$A$503,"&lt;="&amp;$B$3))</f>
        <v/>
      </c>
      <c r="F47" s="19">
        <f>IF($A47="","",C47+D47-E47)</f>
        <v/>
      </c>
      <c r="G47" s="20">
        <f>IF($A47="","",SUMPRODUCT(MAX(('원료수불부'!$B$4:$B$503=$A47)*('원료수불부'!$E$4:$E$503&gt;0)*('원료수불부'!$A$4:$A$503&lt;=$B$3)*'원료수불부'!$A$4:$A$503)))</f>
        <v/>
      </c>
      <c r="H47" s="20">
        <f>IF($A47="","",SUMPRODUCT(MAX(('생산·작업일지'!$F$4:$F$503=$A47)*('생산·작업일지'!$G$4:$G$503&gt;0)*('생산·작업일지'!$A$4:$A$503&lt;=$B$3)*'생산·작업일지'!$A$4:$A$503)))</f>
        <v/>
      </c>
      <c r="I47" s="21">
        <f>IF($A47="","",IF(F47&lt;0,"재고 음수 — 입고 누락 확인",IF(C47+D47=0,"입고·이월 기록 없음","")))</f>
        <v/>
      </c>
    </row>
    <row r="48">
      <c r="A48" s="18">
        <f>IFERROR(INDEX('원료수불부'!$B$4:$B$503,MATCH(43,'원료수불부'!$N$4:$N$503,0)),"")</f>
        <v/>
      </c>
      <c r="B48" s="13">
        <f>IF($A48="","",INDEX('원료수불부'!$C$4:$C$503,MATCH($A48,'원료수불부'!$B$4:$B$503,0))&amp;"")</f>
        <v/>
      </c>
      <c r="C48" s="14">
        <f>IF($A48="","",SUMIFS('원료수불부'!$D$4:$D$503,'원료수불부'!$B$4:$B$503,$A48,'원료수불부'!$A$4:$A$503,"&lt;="&amp;$B$3))</f>
        <v/>
      </c>
      <c r="D48" s="14">
        <f>IF($A48="","",SUMIFS('원료수불부'!$E$4:$E$503,'원료수불부'!$B$4:$B$503,$A48,'원료수불부'!$A$4:$A$503,"&lt;="&amp;$B$3))</f>
        <v/>
      </c>
      <c r="E48" s="14">
        <f>IF($A48="","",SUMIFS('생산·작업일지'!$G$4:$G$503,'생산·작업일지'!$F$4:$F$503,$A48,'생산·작업일지'!$A$4:$A$503,"&lt;="&amp;$B$3))</f>
        <v/>
      </c>
      <c r="F48" s="19">
        <f>IF($A48="","",C48+D48-E48)</f>
        <v/>
      </c>
      <c r="G48" s="20">
        <f>IF($A48="","",SUMPRODUCT(MAX(('원료수불부'!$B$4:$B$503=$A48)*('원료수불부'!$E$4:$E$503&gt;0)*('원료수불부'!$A$4:$A$503&lt;=$B$3)*'원료수불부'!$A$4:$A$503)))</f>
        <v/>
      </c>
      <c r="H48" s="20">
        <f>IF($A48="","",SUMPRODUCT(MAX(('생산·작업일지'!$F$4:$F$503=$A48)*('생산·작업일지'!$G$4:$G$503&gt;0)*('생산·작업일지'!$A$4:$A$503&lt;=$B$3)*'생산·작업일지'!$A$4:$A$503)))</f>
        <v/>
      </c>
      <c r="I48" s="21">
        <f>IF($A48="","",IF(F48&lt;0,"재고 음수 — 입고 누락 확인",IF(C48+D48=0,"입고·이월 기록 없음","")))</f>
        <v/>
      </c>
    </row>
    <row r="49">
      <c r="A49" s="18">
        <f>IFERROR(INDEX('원료수불부'!$B$4:$B$503,MATCH(44,'원료수불부'!$N$4:$N$503,0)),"")</f>
        <v/>
      </c>
      <c r="B49" s="13">
        <f>IF($A49="","",INDEX('원료수불부'!$C$4:$C$503,MATCH($A49,'원료수불부'!$B$4:$B$503,0))&amp;"")</f>
        <v/>
      </c>
      <c r="C49" s="14">
        <f>IF($A49="","",SUMIFS('원료수불부'!$D$4:$D$503,'원료수불부'!$B$4:$B$503,$A49,'원료수불부'!$A$4:$A$503,"&lt;="&amp;$B$3))</f>
        <v/>
      </c>
      <c r="D49" s="14">
        <f>IF($A49="","",SUMIFS('원료수불부'!$E$4:$E$503,'원료수불부'!$B$4:$B$503,$A49,'원료수불부'!$A$4:$A$503,"&lt;="&amp;$B$3))</f>
        <v/>
      </c>
      <c r="E49" s="14">
        <f>IF($A49="","",SUMIFS('생산·작업일지'!$G$4:$G$503,'생산·작업일지'!$F$4:$F$503,$A49,'생산·작업일지'!$A$4:$A$503,"&lt;="&amp;$B$3))</f>
        <v/>
      </c>
      <c r="F49" s="19">
        <f>IF($A49="","",C49+D49-E49)</f>
        <v/>
      </c>
      <c r="G49" s="20">
        <f>IF($A49="","",SUMPRODUCT(MAX(('원료수불부'!$B$4:$B$503=$A49)*('원료수불부'!$E$4:$E$503&gt;0)*('원료수불부'!$A$4:$A$503&lt;=$B$3)*'원료수불부'!$A$4:$A$503)))</f>
        <v/>
      </c>
      <c r="H49" s="20">
        <f>IF($A49="","",SUMPRODUCT(MAX(('생산·작업일지'!$F$4:$F$503=$A49)*('생산·작업일지'!$G$4:$G$503&gt;0)*('생산·작업일지'!$A$4:$A$503&lt;=$B$3)*'생산·작업일지'!$A$4:$A$503)))</f>
        <v/>
      </c>
      <c r="I49" s="21">
        <f>IF($A49="","",IF(F49&lt;0,"재고 음수 — 입고 누락 확인",IF(C49+D49=0,"입고·이월 기록 없음","")))</f>
        <v/>
      </c>
    </row>
    <row r="50">
      <c r="A50" s="18">
        <f>IFERROR(INDEX('원료수불부'!$B$4:$B$503,MATCH(45,'원료수불부'!$N$4:$N$503,0)),"")</f>
        <v/>
      </c>
      <c r="B50" s="13">
        <f>IF($A50="","",INDEX('원료수불부'!$C$4:$C$503,MATCH($A50,'원료수불부'!$B$4:$B$503,0))&amp;"")</f>
        <v/>
      </c>
      <c r="C50" s="14">
        <f>IF($A50="","",SUMIFS('원료수불부'!$D$4:$D$503,'원료수불부'!$B$4:$B$503,$A50,'원료수불부'!$A$4:$A$503,"&lt;="&amp;$B$3))</f>
        <v/>
      </c>
      <c r="D50" s="14">
        <f>IF($A50="","",SUMIFS('원료수불부'!$E$4:$E$503,'원료수불부'!$B$4:$B$503,$A50,'원료수불부'!$A$4:$A$503,"&lt;="&amp;$B$3))</f>
        <v/>
      </c>
      <c r="E50" s="14">
        <f>IF($A50="","",SUMIFS('생산·작업일지'!$G$4:$G$503,'생산·작업일지'!$F$4:$F$503,$A50,'생산·작업일지'!$A$4:$A$503,"&lt;="&amp;$B$3))</f>
        <v/>
      </c>
      <c r="F50" s="19">
        <f>IF($A50="","",C50+D50-E50)</f>
        <v/>
      </c>
      <c r="G50" s="20">
        <f>IF($A50="","",SUMPRODUCT(MAX(('원료수불부'!$B$4:$B$503=$A50)*('원료수불부'!$E$4:$E$503&gt;0)*('원료수불부'!$A$4:$A$503&lt;=$B$3)*'원료수불부'!$A$4:$A$503)))</f>
        <v/>
      </c>
      <c r="H50" s="20">
        <f>IF($A50="","",SUMPRODUCT(MAX(('생산·작업일지'!$F$4:$F$503=$A50)*('생산·작업일지'!$G$4:$G$503&gt;0)*('생산·작업일지'!$A$4:$A$503&lt;=$B$3)*'생산·작업일지'!$A$4:$A$503)))</f>
        <v/>
      </c>
      <c r="I50" s="21">
        <f>IF($A50="","",IF(F50&lt;0,"재고 음수 — 입고 누락 확인",IF(C50+D50=0,"입고·이월 기록 없음","")))</f>
        <v/>
      </c>
    </row>
    <row r="51">
      <c r="A51" s="18">
        <f>IFERROR(INDEX('원료수불부'!$B$4:$B$503,MATCH(46,'원료수불부'!$N$4:$N$503,0)),"")</f>
        <v/>
      </c>
      <c r="B51" s="13">
        <f>IF($A51="","",INDEX('원료수불부'!$C$4:$C$503,MATCH($A51,'원료수불부'!$B$4:$B$503,0))&amp;"")</f>
        <v/>
      </c>
      <c r="C51" s="14">
        <f>IF($A51="","",SUMIFS('원료수불부'!$D$4:$D$503,'원료수불부'!$B$4:$B$503,$A51,'원료수불부'!$A$4:$A$503,"&lt;="&amp;$B$3))</f>
        <v/>
      </c>
      <c r="D51" s="14">
        <f>IF($A51="","",SUMIFS('원료수불부'!$E$4:$E$503,'원료수불부'!$B$4:$B$503,$A51,'원료수불부'!$A$4:$A$503,"&lt;="&amp;$B$3))</f>
        <v/>
      </c>
      <c r="E51" s="14">
        <f>IF($A51="","",SUMIFS('생산·작업일지'!$G$4:$G$503,'생산·작업일지'!$F$4:$F$503,$A51,'생산·작업일지'!$A$4:$A$503,"&lt;="&amp;$B$3))</f>
        <v/>
      </c>
      <c r="F51" s="19">
        <f>IF($A51="","",C51+D51-E51)</f>
        <v/>
      </c>
      <c r="G51" s="20">
        <f>IF($A51="","",SUMPRODUCT(MAX(('원료수불부'!$B$4:$B$503=$A51)*('원료수불부'!$E$4:$E$503&gt;0)*('원료수불부'!$A$4:$A$503&lt;=$B$3)*'원료수불부'!$A$4:$A$503)))</f>
        <v/>
      </c>
      <c r="H51" s="20">
        <f>IF($A51="","",SUMPRODUCT(MAX(('생산·작업일지'!$F$4:$F$503=$A51)*('생산·작업일지'!$G$4:$G$503&gt;0)*('생산·작업일지'!$A$4:$A$503&lt;=$B$3)*'생산·작업일지'!$A$4:$A$503)))</f>
        <v/>
      </c>
      <c r="I51" s="21">
        <f>IF($A51="","",IF(F51&lt;0,"재고 음수 — 입고 누락 확인",IF(C51+D51=0,"입고·이월 기록 없음","")))</f>
        <v/>
      </c>
    </row>
    <row r="52">
      <c r="A52" s="18">
        <f>IFERROR(INDEX('원료수불부'!$B$4:$B$503,MATCH(47,'원료수불부'!$N$4:$N$503,0)),"")</f>
        <v/>
      </c>
      <c r="B52" s="13">
        <f>IF($A52="","",INDEX('원료수불부'!$C$4:$C$503,MATCH($A52,'원료수불부'!$B$4:$B$503,0))&amp;"")</f>
        <v/>
      </c>
      <c r="C52" s="14">
        <f>IF($A52="","",SUMIFS('원료수불부'!$D$4:$D$503,'원료수불부'!$B$4:$B$503,$A52,'원료수불부'!$A$4:$A$503,"&lt;="&amp;$B$3))</f>
        <v/>
      </c>
      <c r="D52" s="14">
        <f>IF($A52="","",SUMIFS('원료수불부'!$E$4:$E$503,'원료수불부'!$B$4:$B$503,$A52,'원료수불부'!$A$4:$A$503,"&lt;="&amp;$B$3))</f>
        <v/>
      </c>
      <c r="E52" s="14">
        <f>IF($A52="","",SUMIFS('생산·작업일지'!$G$4:$G$503,'생산·작업일지'!$F$4:$F$503,$A52,'생산·작업일지'!$A$4:$A$503,"&lt;="&amp;$B$3))</f>
        <v/>
      </c>
      <c r="F52" s="19">
        <f>IF($A52="","",C52+D52-E52)</f>
        <v/>
      </c>
      <c r="G52" s="20">
        <f>IF($A52="","",SUMPRODUCT(MAX(('원료수불부'!$B$4:$B$503=$A52)*('원료수불부'!$E$4:$E$503&gt;0)*('원료수불부'!$A$4:$A$503&lt;=$B$3)*'원료수불부'!$A$4:$A$503)))</f>
        <v/>
      </c>
      <c r="H52" s="20">
        <f>IF($A52="","",SUMPRODUCT(MAX(('생산·작업일지'!$F$4:$F$503=$A52)*('생산·작업일지'!$G$4:$G$503&gt;0)*('생산·작업일지'!$A$4:$A$503&lt;=$B$3)*'생산·작업일지'!$A$4:$A$503)))</f>
        <v/>
      </c>
      <c r="I52" s="21">
        <f>IF($A52="","",IF(F52&lt;0,"재고 음수 — 입고 누락 확인",IF(C52+D52=0,"입고·이월 기록 없음","")))</f>
        <v/>
      </c>
    </row>
    <row r="53">
      <c r="A53" s="18">
        <f>IFERROR(INDEX('원료수불부'!$B$4:$B$503,MATCH(48,'원료수불부'!$N$4:$N$503,0)),"")</f>
        <v/>
      </c>
      <c r="B53" s="13">
        <f>IF($A53="","",INDEX('원료수불부'!$C$4:$C$503,MATCH($A53,'원료수불부'!$B$4:$B$503,0))&amp;"")</f>
        <v/>
      </c>
      <c r="C53" s="14">
        <f>IF($A53="","",SUMIFS('원료수불부'!$D$4:$D$503,'원료수불부'!$B$4:$B$503,$A53,'원료수불부'!$A$4:$A$503,"&lt;="&amp;$B$3))</f>
        <v/>
      </c>
      <c r="D53" s="14">
        <f>IF($A53="","",SUMIFS('원료수불부'!$E$4:$E$503,'원료수불부'!$B$4:$B$503,$A53,'원료수불부'!$A$4:$A$503,"&lt;="&amp;$B$3))</f>
        <v/>
      </c>
      <c r="E53" s="14">
        <f>IF($A53="","",SUMIFS('생산·작업일지'!$G$4:$G$503,'생산·작업일지'!$F$4:$F$503,$A53,'생산·작업일지'!$A$4:$A$503,"&lt;="&amp;$B$3))</f>
        <v/>
      </c>
      <c r="F53" s="19">
        <f>IF($A53="","",C53+D53-E53)</f>
        <v/>
      </c>
      <c r="G53" s="20">
        <f>IF($A53="","",SUMPRODUCT(MAX(('원료수불부'!$B$4:$B$503=$A53)*('원료수불부'!$E$4:$E$503&gt;0)*('원료수불부'!$A$4:$A$503&lt;=$B$3)*'원료수불부'!$A$4:$A$503)))</f>
        <v/>
      </c>
      <c r="H53" s="20">
        <f>IF($A53="","",SUMPRODUCT(MAX(('생산·작업일지'!$F$4:$F$503=$A53)*('생산·작업일지'!$G$4:$G$503&gt;0)*('생산·작업일지'!$A$4:$A$503&lt;=$B$3)*'생산·작업일지'!$A$4:$A$503)))</f>
        <v/>
      </c>
      <c r="I53" s="21">
        <f>IF($A53="","",IF(F53&lt;0,"재고 음수 — 입고 누락 확인",IF(C53+D53=0,"입고·이월 기록 없음","")))</f>
        <v/>
      </c>
    </row>
    <row r="54">
      <c r="A54" s="18">
        <f>IFERROR(INDEX('원료수불부'!$B$4:$B$503,MATCH(49,'원료수불부'!$N$4:$N$503,0)),"")</f>
        <v/>
      </c>
      <c r="B54" s="13">
        <f>IF($A54="","",INDEX('원료수불부'!$C$4:$C$503,MATCH($A54,'원료수불부'!$B$4:$B$503,0))&amp;"")</f>
        <v/>
      </c>
      <c r="C54" s="14">
        <f>IF($A54="","",SUMIFS('원료수불부'!$D$4:$D$503,'원료수불부'!$B$4:$B$503,$A54,'원료수불부'!$A$4:$A$503,"&lt;="&amp;$B$3))</f>
        <v/>
      </c>
      <c r="D54" s="14">
        <f>IF($A54="","",SUMIFS('원료수불부'!$E$4:$E$503,'원료수불부'!$B$4:$B$503,$A54,'원료수불부'!$A$4:$A$503,"&lt;="&amp;$B$3))</f>
        <v/>
      </c>
      <c r="E54" s="14">
        <f>IF($A54="","",SUMIFS('생산·작업일지'!$G$4:$G$503,'생산·작업일지'!$F$4:$F$503,$A54,'생산·작업일지'!$A$4:$A$503,"&lt;="&amp;$B$3))</f>
        <v/>
      </c>
      <c r="F54" s="19">
        <f>IF($A54="","",C54+D54-E54)</f>
        <v/>
      </c>
      <c r="G54" s="20">
        <f>IF($A54="","",SUMPRODUCT(MAX(('원료수불부'!$B$4:$B$503=$A54)*('원료수불부'!$E$4:$E$503&gt;0)*('원료수불부'!$A$4:$A$503&lt;=$B$3)*'원료수불부'!$A$4:$A$503)))</f>
        <v/>
      </c>
      <c r="H54" s="20">
        <f>IF($A54="","",SUMPRODUCT(MAX(('생산·작업일지'!$F$4:$F$503=$A54)*('생산·작업일지'!$G$4:$G$503&gt;0)*('생산·작업일지'!$A$4:$A$503&lt;=$B$3)*'생산·작업일지'!$A$4:$A$503)))</f>
        <v/>
      </c>
      <c r="I54" s="21">
        <f>IF($A54="","",IF(F54&lt;0,"재고 음수 — 입고 누락 확인",IF(C54+D54=0,"입고·이월 기록 없음","")))</f>
        <v/>
      </c>
    </row>
    <row r="55">
      <c r="A55" s="18">
        <f>IFERROR(INDEX('원료수불부'!$B$4:$B$503,MATCH(50,'원료수불부'!$N$4:$N$503,0)),"")</f>
        <v/>
      </c>
      <c r="B55" s="13">
        <f>IF($A55="","",INDEX('원료수불부'!$C$4:$C$503,MATCH($A55,'원료수불부'!$B$4:$B$503,0))&amp;"")</f>
        <v/>
      </c>
      <c r="C55" s="14">
        <f>IF($A55="","",SUMIFS('원료수불부'!$D$4:$D$503,'원료수불부'!$B$4:$B$503,$A55,'원료수불부'!$A$4:$A$503,"&lt;="&amp;$B$3))</f>
        <v/>
      </c>
      <c r="D55" s="14">
        <f>IF($A55="","",SUMIFS('원료수불부'!$E$4:$E$503,'원료수불부'!$B$4:$B$503,$A55,'원료수불부'!$A$4:$A$503,"&lt;="&amp;$B$3))</f>
        <v/>
      </c>
      <c r="E55" s="14">
        <f>IF($A55="","",SUMIFS('생산·작업일지'!$G$4:$G$503,'생산·작업일지'!$F$4:$F$503,$A55,'생산·작업일지'!$A$4:$A$503,"&lt;="&amp;$B$3))</f>
        <v/>
      </c>
      <c r="F55" s="19">
        <f>IF($A55="","",C55+D55-E55)</f>
        <v/>
      </c>
      <c r="G55" s="20">
        <f>IF($A55="","",SUMPRODUCT(MAX(('원료수불부'!$B$4:$B$503=$A55)*('원료수불부'!$E$4:$E$503&gt;0)*('원료수불부'!$A$4:$A$503&lt;=$B$3)*'원료수불부'!$A$4:$A$503)))</f>
        <v/>
      </c>
      <c r="H55" s="20">
        <f>IF($A55="","",SUMPRODUCT(MAX(('생산·작업일지'!$F$4:$F$503=$A55)*('생산·작업일지'!$G$4:$G$503&gt;0)*('생산·작업일지'!$A$4:$A$503&lt;=$B$3)*'생산·작업일지'!$A$4:$A$503)))</f>
        <v/>
      </c>
      <c r="I55" s="21">
        <f>IF($A55="","",IF(F55&lt;0,"재고 음수 — 입고 누락 확인",IF(C55+D55=0,"입고·이월 기록 없음","")))</f>
        <v/>
      </c>
    </row>
    <row r="56">
      <c r="A56" s="18">
        <f>IFERROR(INDEX('원료수불부'!$B$4:$B$503,MATCH(51,'원료수불부'!$N$4:$N$503,0)),"")</f>
        <v/>
      </c>
      <c r="B56" s="13">
        <f>IF($A56="","",INDEX('원료수불부'!$C$4:$C$503,MATCH($A56,'원료수불부'!$B$4:$B$503,0))&amp;"")</f>
        <v/>
      </c>
      <c r="C56" s="14">
        <f>IF($A56="","",SUMIFS('원료수불부'!$D$4:$D$503,'원료수불부'!$B$4:$B$503,$A56,'원료수불부'!$A$4:$A$503,"&lt;="&amp;$B$3))</f>
        <v/>
      </c>
      <c r="D56" s="14">
        <f>IF($A56="","",SUMIFS('원료수불부'!$E$4:$E$503,'원료수불부'!$B$4:$B$503,$A56,'원료수불부'!$A$4:$A$503,"&lt;="&amp;$B$3))</f>
        <v/>
      </c>
      <c r="E56" s="14">
        <f>IF($A56="","",SUMIFS('생산·작업일지'!$G$4:$G$503,'생산·작업일지'!$F$4:$F$503,$A56,'생산·작업일지'!$A$4:$A$503,"&lt;="&amp;$B$3))</f>
        <v/>
      </c>
      <c r="F56" s="19">
        <f>IF($A56="","",C56+D56-E56)</f>
        <v/>
      </c>
      <c r="G56" s="20">
        <f>IF($A56="","",SUMPRODUCT(MAX(('원료수불부'!$B$4:$B$503=$A56)*('원료수불부'!$E$4:$E$503&gt;0)*('원료수불부'!$A$4:$A$503&lt;=$B$3)*'원료수불부'!$A$4:$A$503)))</f>
        <v/>
      </c>
      <c r="H56" s="20">
        <f>IF($A56="","",SUMPRODUCT(MAX(('생산·작업일지'!$F$4:$F$503=$A56)*('생산·작업일지'!$G$4:$G$503&gt;0)*('생산·작업일지'!$A$4:$A$503&lt;=$B$3)*'생산·작업일지'!$A$4:$A$503)))</f>
        <v/>
      </c>
      <c r="I56" s="21">
        <f>IF($A56="","",IF(F56&lt;0,"재고 음수 — 입고 누락 확인",IF(C56+D56=0,"입고·이월 기록 없음","")))</f>
        <v/>
      </c>
    </row>
    <row r="57">
      <c r="A57" s="18">
        <f>IFERROR(INDEX('원료수불부'!$B$4:$B$503,MATCH(52,'원료수불부'!$N$4:$N$503,0)),"")</f>
        <v/>
      </c>
      <c r="B57" s="13">
        <f>IF($A57="","",INDEX('원료수불부'!$C$4:$C$503,MATCH($A57,'원료수불부'!$B$4:$B$503,0))&amp;"")</f>
        <v/>
      </c>
      <c r="C57" s="14">
        <f>IF($A57="","",SUMIFS('원료수불부'!$D$4:$D$503,'원료수불부'!$B$4:$B$503,$A57,'원료수불부'!$A$4:$A$503,"&lt;="&amp;$B$3))</f>
        <v/>
      </c>
      <c r="D57" s="14">
        <f>IF($A57="","",SUMIFS('원료수불부'!$E$4:$E$503,'원료수불부'!$B$4:$B$503,$A57,'원료수불부'!$A$4:$A$503,"&lt;="&amp;$B$3))</f>
        <v/>
      </c>
      <c r="E57" s="14">
        <f>IF($A57="","",SUMIFS('생산·작업일지'!$G$4:$G$503,'생산·작업일지'!$F$4:$F$503,$A57,'생산·작업일지'!$A$4:$A$503,"&lt;="&amp;$B$3))</f>
        <v/>
      </c>
      <c r="F57" s="19">
        <f>IF($A57="","",C57+D57-E57)</f>
        <v/>
      </c>
      <c r="G57" s="20">
        <f>IF($A57="","",SUMPRODUCT(MAX(('원료수불부'!$B$4:$B$503=$A57)*('원료수불부'!$E$4:$E$503&gt;0)*('원료수불부'!$A$4:$A$503&lt;=$B$3)*'원료수불부'!$A$4:$A$503)))</f>
        <v/>
      </c>
      <c r="H57" s="20">
        <f>IF($A57="","",SUMPRODUCT(MAX(('생산·작업일지'!$F$4:$F$503=$A57)*('생산·작업일지'!$G$4:$G$503&gt;0)*('생산·작업일지'!$A$4:$A$503&lt;=$B$3)*'생산·작업일지'!$A$4:$A$503)))</f>
        <v/>
      </c>
      <c r="I57" s="21">
        <f>IF($A57="","",IF(F57&lt;0,"재고 음수 — 입고 누락 확인",IF(C57+D57=0,"입고·이월 기록 없음","")))</f>
        <v/>
      </c>
    </row>
    <row r="58">
      <c r="A58" s="18">
        <f>IFERROR(INDEX('원료수불부'!$B$4:$B$503,MATCH(53,'원료수불부'!$N$4:$N$503,0)),"")</f>
        <v/>
      </c>
      <c r="B58" s="13">
        <f>IF($A58="","",INDEX('원료수불부'!$C$4:$C$503,MATCH($A58,'원료수불부'!$B$4:$B$503,0))&amp;"")</f>
        <v/>
      </c>
      <c r="C58" s="14">
        <f>IF($A58="","",SUMIFS('원료수불부'!$D$4:$D$503,'원료수불부'!$B$4:$B$503,$A58,'원료수불부'!$A$4:$A$503,"&lt;="&amp;$B$3))</f>
        <v/>
      </c>
      <c r="D58" s="14">
        <f>IF($A58="","",SUMIFS('원료수불부'!$E$4:$E$503,'원료수불부'!$B$4:$B$503,$A58,'원료수불부'!$A$4:$A$503,"&lt;="&amp;$B$3))</f>
        <v/>
      </c>
      <c r="E58" s="14">
        <f>IF($A58="","",SUMIFS('생산·작업일지'!$G$4:$G$503,'생산·작업일지'!$F$4:$F$503,$A58,'생산·작업일지'!$A$4:$A$503,"&lt;="&amp;$B$3))</f>
        <v/>
      </c>
      <c r="F58" s="19">
        <f>IF($A58="","",C58+D58-E58)</f>
        <v/>
      </c>
      <c r="G58" s="20">
        <f>IF($A58="","",SUMPRODUCT(MAX(('원료수불부'!$B$4:$B$503=$A58)*('원료수불부'!$E$4:$E$503&gt;0)*('원료수불부'!$A$4:$A$503&lt;=$B$3)*'원료수불부'!$A$4:$A$503)))</f>
        <v/>
      </c>
      <c r="H58" s="20">
        <f>IF($A58="","",SUMPRODUCT(MAX(('생산·작업일지'!$F$4:$F$503=$A58)*('생산·작업일지'!$G$4:$G$503&gt;0)*('생산·작업일지'!$A$4:$A$503&lt;=$B$3)*'생산·작업일지'!$A$4:$A$503)))</f>
        <v/>
      </c>
      <c r="I58" s="21">
        <f>IF($A58="","",IF(F58&lt;0,"재고 음수 — 입고 누락 확인",IF(C58+D58=0,"입고·이월 기록 없음","")))</f>
        <v/>
      </c>
    </row>
    <row r="59">
      <c r="A59" s="18">
        <f>IFERROR(INDEX('원료수불부'!$B$4:$B$503,MATCH(54,'원료수불부'!$N$4:$N$503,0)),"")</f>
        <v/>
      </c>
      <c r="B59" s="13">
        <f>IF($A59="","",INDEX('원료수불부'!$C$4:$C$503,MATCH($A59,'원료수불부'!$B$4:$B$503,0))&amp;"")</f>
        <v/>
      </c>
      <c r="C59" s="14">
        <f>IF($A59="","",SUMIFS('원료수불부'!$D$4:$D$503,'원료수불부'!$B$4:$B$503,$A59,'원료수불부'!$A$4:$A$503,"&lt;="&amp;$B$3))</f>
        <v/>
      </c>
      <c r="D59" s="14">
        <f>IF($A59="","",SUMIFS('원료수불부'!$E$4:$E$503,'원료수불부'!$B$4:$B$503,$A59,'원료수불부'!$A$4:$A$503,"&lt;="&amp;$B$3))</f>
        <v/>
      </c>
      <c r="E59" s="14">
        <f>IF($A59="","",SUMIFS('생산·작업일지'!$G$4:$G$503,'생산·작업일지'!$F$4:$F$503,$A59,'생산·작업일지'!$A$4:$A$503,"&lt;="&amp;$B$3))</f>
        <v/>
      </c>
      <c r="F59" s="19">
        <f>IF($A59="","",C59+D59-E59)</f>
        <v/>
      </c>
      <c r="G59" s="20">
        <f>IF($A59="","",SUMPRODUCT(MAX(('원료수불부'!$B$4:$B$503=$A59)*('원료수불부'!$E$4:$E$503&gt;0)*('원료수불부'!$A$4:$A$503&lt;=$B$3)*'원료수불부'!$A$4:$A$503)))</f>
        <v/>
      </c>
      <c r="H59" s="20">
        <f>IF($A59="","",SUMPRODUCT(MAX(('생산·작업일지'!$F$4:$F$503=$A59)*('생산·작업일지'!$G$4:$G$503&gt;0)*('생산·작업일지'!$A$4:$A$503&lt;=$B$3)*'생산·작업일지'!$A$4:$A$503)))</f>
        <v/>
      </c>
      <c r="I59" s="21">
        <f>IF($A59="","",IF(F59&lt;0,"재고 음수 — 입고 누락 확인",IF(C59+D59=0,"입고·이월 기록 없음","")))</f>
        <v/>
      </c>
    </row>
    <row r="60">
      <c r="A60" s="18">
        <f>IFERROR(INDEX('원료수불부'!$B$4:$B$503,MATCH(55,'원료수불부'!$N$4:$N$503,0)),"")</f>
        <v/>
      </c>
      <c r="B60" s="13">
        <f>IF($A60="","",INDEX('원료수불부'!$C$4:$C$503,MATCH($A60,'원료수불부'!$B$4:$B$503,0))&amp;"")</f>
        <v/>
      </c>
      <c r="C60" s="14">
        <f>IF($A60="","",SUMIFS('원료수불부'!$D$4:$D$503,'원료수불부'!$B$4:$B$503,$A60,'원료수불부'!$A$4:$A$503,"&lt;="&amp;$B$3))</f>
        <v/>
      </c>
      <c r="D60" s="14">
        <f>IF($A60="","",SUMIFS('원료수불부'!$E$4:$E$503,'원료수불부'!$B$4:$B$503,$A60,'원료수불부'!$A$4:$A$503,"&lt;="&amp;$B$3))</f>
        <v/>
      </c>
      <c r="E60" s="14">
        <f>IF($A60="","",SUMIFS('생산·작업일지'!$G$4:$G$503,'생산·작업일지'!$F$4:$F$503,$A60,'생산·작업일지'!$A$4:$A$503,"&lt;="&amp;$B$3))</f>
        <v/>
      </c>
      <c r="F60" s="19">
        <f>IF($A60="","",C60+D60-E60)</f>
        <v/>
      </c>
      <c r="G60" s="20">
        <f>IF($A60="","",SUMPRODUCT(MAX(('원료수불부'!$B$4:$B$503=$A60)*('원료수불부'!$E$4:$E$503&gt;0)*('원료수불부'!$A$4:$A$503&lt;=$B$3)*'원료수불부'!$A$4:$A$503)))</f>
        <v/>
      </c>
      <c r="H60" s="20">
        <f>IF($A60="","",SUMPRODUCT(MAX(('생산·작업일지'!$F$4:$F$503=$A60)*('생산·작업일지'!$G$4:$G$503&gt;0)*('생산·작업일지'!$A$4:$A$503&lt;=$B$3)*'생산·작업일지'!$A$4:$A$503)))</f>
        <v/>
      </c>
      <c r="I60" s="21">
        <f>IF($A60="","",IF(F60&lt;0,"재고 음수 — 입고 누락 확인",IF(C60+D60=0,"입고·이월 기록 없음","")))</f>
        <v/>
      </c>
    </row>
    <row r="61">
      <c r="A61" s="18">
        <f>IFERROR(INDEX('원료수불부'!$B$4:$B$503,MATCH(56,'원료수불부'!$N$4:$N$503,0)),"")</f>
        <v/>
      </c>
      <c r="B61" s="13">
        <f>IF($A61="","",INDEX('원료수불부'!$C$4:$C$503,MATCH($A61,'원료수불부'!$B$4:$B$503,0))&amp;"")</f>
        <v/>
      </c>
      <c r="C61" s="14">
        <f>IF($A61="","",SUMIFS('원료수불부'!$D$4:$D$503,'원료수불부'!$B$4:$B$503,$A61,'원료수불부'!$A$4:$A$503,"&lt;="&amp;$B$3))</f>
        <v/>
      </c>
      <c r="D61" s="14">
        <f>IF($A61="","",SUMIFS('원료수불부'!$E$4:$E$503,'원료수불부'!$B$4:$B$503,$A61,'원료수불부'!$A$4:$A$503,"&lt;="&amp;$B$3))</f>
        <v/>
      </c>
      <c r="E61" s="14">
        <f>IF($A61="","",SUMIFS('생산·작업일지'!$G$4:$G$503,'생산·작업일지'!$F$4:$F$503,$A61,'생산·작업일지'!$A$4:$A$503,"&lt;="&amp;$B$3))</f>
        <v/>
      </c>
      <c r="F61" s="19">
        <f>IF($A61="","",C61+D61-E61)</f>
        <v/>
      </c>
      <c r="G61" s="20">
        <f>IF($A61="","",SUMPRODUCT(MAX(('원료수불부'!$B$4:$B$503=$A61)*('원료수불부'!$E$4:$E$503&gt;0)*('원료수불부'!$A$4:$A$503&lt;=$B$3)*'원료수불부'!$A$4:$A$503)))</f>
        <v/>
      </c>
      <c r="H61" s="20">
        <f>IF($A61="","",SUMPRODUCT(MAX(('생산·작업일지'!$F$4:$F$503=$A61)*('생산·작업일지'!$G$4:$G$503&gt;0)*('생산·작업일지'!$A$4:$A$503&lt;=$B$3)*'생산·작업일지'!$A$4:$A$503)))</f>
        <v/>
      </c>
      <c r="I61" s="21">
        <f>IF($A61="","",IF(F61&lt;0,"재고 음수 — 입고 누락 확인",IF(C61+D61=0,"입고·이월 기록 없음","")))</f>
        <v/>
      </c>
    </row>
    <row r="62">
      <c r="A62" s="18">
        <f>IFERROR(INDEX('원료수불부'!$B$4:$B$503,MATCH(57,'원료수불부'!$N$4:$N$503,0)),"")</f>
        <v/>
      </c>
      <c r="B62" s="13">
        <f>IF($A62="","",INDEX('원료수불부'!$C$4:$C$503,MATCH($A62,'원료수불부'!$B$4:$B$503,0))&amp;"")</f>
        <v/>
      </c>
      <c r="C62" s="14">
        <f>IF($A62="","",SUMIFS('원료수불부'!$D$4:$D$503,'원료수불부'!$B$4:$B$503,$A62,'원료수불부'!$A$4:$A$503,"&lt;="&amp;$B$3))</f>
        <v/>
      </c>
      <c r="D62" s="14">
        <f>IF($A62="","",SUMIFS('원료수불부'!$E$4:$E$503,'원료수불부'!$B$4:$B$503,$A62,'원료수불부'!$A$4:$A$503,"&lt;="&amp;$B$3))</f>
        <v/>
      </c>
      <c r="E62" s="14">
        <f>IF($A62="","",SUMIFS('생산·작업일지'!$G$4:$G$503,'생산·작업일지'!$F$4:$F$503,$A62,'생산·작업일지'!$A$4:$A$503,"&lt;="&amp;$B$3))</f>
        <v/>
      </c>
      <c r="F62" s="19">
        <f>IF($A62="","",C62+D62-E62)</f>
        <v/>
      </c>
      <c r="G62" s="20">
        <f>IF($A62="","",SUMPRODUCT(MAX(('원료수불부'!$B$4:$B$503=$A62)*('원료수불부'!$E$4:$E$503&gt;0)*('원료수불부'!$A$4:$A$503&lt;=$B$3)*'원료수불부'!$A$4:$A$503)))</f>
        <v/>
      </c>
      <c r="H62" s="20">
        <f>IF($A62="","",SUMPRODUCT(MAX(('생산·작업일지'!$F$4:$F$503=$A62)*('생산·작업일지'!$G$4:$G$503&gt;0)*('생산·작업일지'!$A$4:$A$503&lt;=$B$3)*'생산·작업일지'!$A$4:$A$503)))</f>
        <v/>
      </c>
      <c r="I62" s="21">
        <f>IF($A62="","",IF(F62&lt;0,"재고 음수 — 입고 누락 확인",IF(C62+D62=0,"입고·이월 기록 없음","")))</f>
        <v/>
      </c>
    </row>
    <row r="63">
      <c r="A63" s="18">
        <f>IFERROR(INDEX('원료수불부'!$B$4:$B$503,MATCH(58,'원료수불부'!$N$4:$N$503,0)),"")</f>
        <v/>
      </c>
      <c r="B63" s="13">
        <f>IF($A63="","",INDEX('원료수불부'!$C$4:$C$503,MATCH($A63,'원료수불부'!$B$4:$B$503,0))&amp;"")</f>
        <v/>
      </c>
      <c r="C63" s="14">
        <f>IF($A63="","",SUMIFS('원료수불부'!$D$4:$D$503,'원료수불부'!$B$4:$B$503,$A63,'원료수불부'!$A$4:$A$503,"&lt;="&amp;$B$3))</f>
        <v/>
      </c>
      <c r="D63" s="14">
        <f>IF($A63="","",SUMIFS('원료수불부'!$E$4:$E$503,'원료수불부'!$B$4:$B$503,$A63,'원료수불부'!$A$4:$A$503,"&lt;="&amp;$B$3))</f>
        <v/>
      </c>
      <c r="E63" s="14">
        <f>IF($A63="","",SUMIFS('생산·작업일지'!$G$4:$G$503,'생산·작업일지'!$F$4:$F$503,$A63,'생산·작업일지'!$A$4:$A$503,"&lt;="&amp;$B$3))</f>
        <v/>
      </c>
      <c r="F63" s="19">
        <f>IF($A63="","",C63+D63-E63)</f>
        <v/>
      </c>
      <c r="G63" s="20">
        <f>IF($A63="","",SUMPRODUCT(MAX(('원료수불부'!$B$4:$B$503=$A63)*('원료수불부'!$E$4:$E$503&gt;0)*('원료수불부'!$A$4:$A$503&lt;=$B$3)*'원료수불부'!$A$4:$A$503)))</f>
        <v/>
      </c>
      <c r="H63" s="20">
        <f>IF($A63="","",SUMPRODUCT(MAX(('생산·작업일지'!$F$4:$F$503=$A63)*('생산·작업일지'!$G$4:$G$503&gt;0)*('생산·작업일지'!$A$4:$A$503&lt;=$B$3)*'생산·작업일지'!$A$4:$A$503)))</f>
        <v/>
      </c>
      <c r="I63" s="21">
        <f>IF($A63="","",IF(F63&lt;0,"재고 음수 — 입고 누락 확인",IF(C63+D63=0,"입고·이월 기록 없음","")))</f>
        <v/>
      </c>
    </row>
    <row r="64">
      <c r="A64" s="18">
        <f>IFERROR(INDEX('원료수불부'!$B$4:$B$503,MATCH(59,'원료수불부'!$N$4:$N$503,0)),"")</f>
        <v/>
      </c>
      <c r="B64" s="13">
        <f>IF($A64="","",INDEX('원료수불부'!$C$4:$C$503,MATCH($A64,'원료수불부'!$B$4:$B$503,0))&amp;"")</f>
        <v/>
      </c>
      <c r="C64" s="14">
        <f>IF($A64="","",SUMIFS('원료수불부'!$D$4:$D$503,'원료수불부'!$B$4:$B$503,$A64,'원료수불부'!$A$4:$A$503,"&lt;="&amp;$B$3))</f>
        <v/>
      </c>
      <c r="D64" s="14">
        <f>IF($A64="","",SUMIFS('원료수불부'!$E$4:$E$503,'원료수불부'!$B$4:$B$503,$A64,'원료수불부'!$A$4:$A$503,"&lt;="&amp;$B$3))</f>
        <v/>
      </c>
      <c r="E64" s="14">
        <f>IF($A64="","",SUMIFS('생산·작업일지'!$G$4:$G$503,'생산·작업일지'!$F$4:$F$503,$A64,'생산·작업일지'!$A$4:$A$503,"&lt;="&amp;$B$3))</f>
        <v/>
      </c>
      <c r="F64" s="19">
        <f>IF($A64="","",C64+D64-E64)</f>
        <v/>
      </c>
      <c r="G64" s="20">
        <f>IF($A64="","",SUMPRODUCT(MAX(('원료수불부'!$B$4:$B$503=$A64)*('원료수불부'!$E$4:$E$503&gt;0)*('원료수불부'!$A$4:$A$503&lt;=$B$3)*'원료수불부'!$A$4:$A$503)))</f>
        <v/>
      </c>
      <c r="H64" s="20">
        <f>IF($A64="","",SUMPRODUCT(MAX(('생산·작업일지'!$F$4:$F$503=$A64)*('생산·작업일지'!$G$4:$G$503&gt;0)*('생산·작업일지'!$A$4:$A$503&lt;=$B$3)*'생산·작업일지'!$A$4:$A$503)))</f>
        <v/>
      </c>
      <c r="I64" s="21">
        <f>IF($A64="","",IF(F64&lt;0,"재고 음수 — 입고 누락 확인",IF(C64+D64=0,"입고·이월 기록 없음","")))</f>
        <v/>
      </c>
    </row>
    <row r="65">
      <c r="A65" s="18">
        <f>IFERROR(INDEX('원료수불부'!$B$4:$B$503,MATCH(60,'원료수불부'!$N$4:$N$503,0)),"")</f>
        <v/>
      </c>
      <c r="B65" s="13">
        <f>IF($A65="","",INDEX('원료수불부'!$C$4:$C$503,MATCH($A65,'원료수불부'!$B$4:$B$503,0))&amp;"")</f>
        <v/>
      </c>
      <c r="C65" s="14">
        <f>IF($A65="","",SUMIFS('원료수불부'!$D$4:$D$503,'원료수불부'!$B$4:$B$503,$A65,'원료수불부'!$A$4:$A$503,"&lt;="&amp;$B$3))</f>
        <v/>
      </c>
      <c r="D65" s="14">
        <f>IF($A65="","",SUMIFS('원료수불부'!$E$4:$E$503,'원료수불부'!$B$4:$B$503,$A65,'원료수불부'!$A$4:$A$503,"&lt;="&amp;$B$3))</f>
        <v/>
      </c>
      <c r="E65" s="14">
        <f>IF($A65="","",SUMIFS('생산·작업일지'!$G$4:$G$503,'생산·작업일지'!$F$4:$F$503,$A65,'생산·작업일지'!$A$4:$A$503,"&lt;="&amp;$B$3))</f>
        <v/>
      </c>
      <c r="F65" s="19">
        <f>IF($A65="","",C65+D65-E65)</f>
        <v/>
      </c>
      <c r="G65" s="20">
        <f>IF($A65="","",SUMPRODUCT(MAX(('원료수불부'!$B$4:$B$503=$A65)*('원료수불부'!$E$4:$E$503&gt;0)*('원료수불부'!$A$4:$A$503&lt;=$B$3)*'원료수불부'!$A$4:$A$503)))</f>
        <v/>
      </c>
      <c r="H65" s="20">
        <f>IF($A65="","",SUMPRODUCT(MAX(('생산·작업일지'!$F$4:$F$503=$A65)*('생산·작업일지'!$G$4:$G$503&gt;0)*('생산·작업일지'!$A$4:$A$503&lt;=$B$3)*'생산·작업일지'!$A$4:$A$503)))</f>
        <v/>
      </c>
      <c r="I65" s="21">
        <f>IF($A65="","",IF(F65&lt;0,"재고 음수 — 입고 누락 확인",IF(C65+D65=0,"입고·이월 기록 없음","")))</f>
        <v/>
      </c>
    </row>
    <row r="66">
      <c r="A66" s="6" t="inlineStr">
        <is>
          <t>원료 이름과 단위는 일지와 수불부에서 똑같이 적어야 합계가 맞습니다(예: 설탕과 백설탕, kg과 g을 섞지 않기).</t>
        </is>
      </c>
      <c r="B66" s="2" t="n"/>
      <c r="C66" s="2" t="n"/>
      <c r="D66" s="2" t="n"/>
      <c r="E66" s="2" t="n"/>
      <c r="F66" s="2" t="n"/>
      <c r="G66" s="2" t="n"/>
      <c r="H66" s="2" t="n"/>
      <c r="I66" s="2" t="n"/>
    </row>
  </sheetData>
  <mergeCells count="4">
    <mergeCell ref="C3:I3"/>
    <mergeCell ref="A1:F1"/>
    <mergeCell ref="A2:I2"/>
    <mergeCell ref="A66:I66"/>
  </mergeCells>
  <conditionalFormatting sqref="F6:F65">
    <cfRule type="expression" priority="1" dxfId="2" stopIfTrue="0">
      <formula>AND(F6&lt;&gt;"",N(F6)&lt;0)</formula>
    </cfRule>
  </conditionalFormatting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22" t="inlineStr">
        <is>
          <t>생산·작업일지 / 원료수불부 사용법</t>
        </is>
      </c>
    </row>
    <row r="3" ht="10" customHeight="1">
      <c r="B3" s="23" t="inlineStr"/>
    </row>
    <row r="4" ht="40" customHeight="1">
      <c r="B4" s="24" t="inlineStr">
        <is>
          <t>1. 원료가 들어오면 '원료수불부' 시트에 일자·원료명·단위·입고량·공급처·입고 로트·소비(유통)기한을 적습니다. 처음 쓰는 날의 남은 재고는 '이월·조정'에 적습니다.</t>
        </is>
      </c>
    </row>
    <row r="5" ht="40" customHeight="1">
      <c r="B5" s="24" t="inlineStr">
        <is>
          <t>2. 생산한 날은 '생산·작업일지' 시트에 원료 한 줄씩 적습니다(일자·제품명·로트번호·원료명·사용량). 생산량은 제품의 첫 줄에만 적습니다.</t>
        </is>
      </c>
    </row>
    <row r="6" ht="40" customHeight="1">
      <c r="B6" s="24" t="inlineStr">
        <is>
          <t>3. 가열·냉각 온도나 시간 같은 점검값은 점검 항목·측정값·기준·적합 여부에 적습니다. '부적합'은 빨간색으로 표시되니 이탈·조치를 함께 적습니다.</t>
        </is>
      </c>
    </row>
    <row r="7" ht="40" customHeight="1">
      <c r="B7" s="24" t="inlineStr">
        <is>
          <t>4. '원료수불부'의 사용량과 재고는 자동입니다. 재고 = 이월·조정 + 입고 − 사용(그날까지 누계). 재고가 음수면 입고 기록이 빠졌는지 확인합니다.</t>
        </is>
      </c>
    </row>
    <row r="8" ht="40" customHeight="1">
      <c r="B8" s="24" t="inlineStr">
        <is>
          <t>5. '원료별 재고' 시트에서 원료마다 입고·사용 합계와 현재 재고, 최근 입고일·사용일을 봅니다. 기준일을 바꾸면 그날 기준으로 다시 계산됩니다.</t>
        </is>
      </c>
    </row>
    <row r="9" ht="40" customHeight="1">
      <c r="B9" s="24" t="inlineStr">
        <is>
          <t>6. 일지에 적은 원료가 수불부에 없으면 '수불부에 없음'으로 표시됩니다. 원료 이름과 단위는 두 시트에서 똑같이 적습니다.</t>
        </is>
      </c>
    </row>
    <row r="10" ht="24" customHeight="1">
      <c r="B10" s="24" t="inlineStr">
        <is>
          <t>7. 실사로 재고를 맞출 때는 수불부에 그날 원료명과 '이월·조정'에 차이(+/−)를 적습니다.</t>
        </is>
      </c>
    </row>
    <row r="11" ht="10" customHeight="1">
      <c r="B11" s="23" t="inlineStr"/>
    </row>
    <row r="12" ht="40" customHeight="1">
      <c r="B12" s="25" t="inlineStr">
        <is>
          <t>식품제조·가공업의 생산·작업기록과 원료수불 관계 서류는 최종 기재일부터 3년간 보관합니다(구청 위생 안내의 영업자 준수사항). 종이 원본은 그대로 철해 두세요.</t>
        </is>
      </c>
    </row>
    <row r="13" ht="40" customHeight="1">
      <c r="B13" s="25" t="inlineStr">
        <is>
          <t>이 양식은 기록·집계용입니다. HACCP 기록의 서식과 보관 기간, 기준 이탈 처리는 업체의 관리 기준서나 담당 기관에 확인하세요. 센서 자동 기록을 대신하지 않습니다.</t>
        </is>
      </c>
    </row>
    <row r="14" ht="24" customHeight="1">
      <c r="B14" s="25" t="inlineStr">
        <is>
          <t>점검자 이름 같은 개인정보가 담기니 파일은 필요한 사람에게만 공유하세요.</t>
        </is>
      </c>
    </row>
    <row r="15" ht="10" customHeight="1">
      <c r="B15" s="23" t="inlineStr"/>
    </row>
    <row r="16" ht="24" customHeight="1">
      <c r="B16" s="26" t="inlineStr">
        <is>
          <t>종이 생산일지·원료수불부를 사진으로 옮기고 있다면</t>
        </is>
      </c>
    </row>
    <row r="17" ht="40" customHeight="1">
      <c r="B17" s="24" t="inlineStr">
        <is>
          <t>AiutoForm은 종이 일지 사진(유료 AI)과 메일 첨부(Gmail·Google Workspace)를 읽어, 처음 한 번 승인한 생산일지 시트에 한 줄씩 쌓습니다. 흐린 손글씨는 '검토필요'로 표시해 원문과 대조합니다.</t>
        </is>
      </c>
    </row>
    <row r="18" ht="40" customHeight="1">
      <c r="B18" s="27" t="inlineStr">
        <is>
          <t>생산일지·원료수불부 정리 가이드: https://aiutoform.co.kr/guide/food-production-log</t>
        </is>
      </c>
    </row>
    <row r="19" ht="24" customHeight="1">
      <c r="B19" s="27" t="inlineStr">
        <is>
          <t>가입 없이 데모로 확인: https://aiutoform.co.kr/demo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생산·작업일지 / 원료수불부 엑셀 양식</dc:title>
  <dcterms:created xsi:type="dcterms:W3CDTF">2026-10-12T08:01:08Z</dcterms:created>
  <dcterms:modified xsi:type="dcterms:W3CDTF">2026-10-12T08:01:12Z</dcterms:modified>
</cp:coreProperties>
</file>